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B29F784A-F3B5-4B8F-B73E-FE964262041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APPEAL CHANGES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5" i="2" l="1"/>
  <c r="C95" i="2"/>
  <c r="E93" i="2"/>
  <c r="E92" i="2"/>
  <c r="E91" i="2"/>
  <c r="I91" i="2" s="1"/>
  <c r="E90" i="2"/>
  <c r="E89" i="2"/>
  <c r="E88" i="2"/>
  <c r="E87" i="2"/>
  <c r="I86" i="2"/>
  <c r="E86" i="2"/>
  <c r="H86" i="2" s="1"/>
  <c r="E85" i="2"/>
  <c r="I85" i="2" s="1"/>
  <c r="E84" i="2"/>
  <c r="I84" i="2" s="1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I63" i="2" s="1"/>
  <c r="I62" i="2"/>
  <c r="E62" i="2"/>
  <c r="H62" i="2" s="1"/>
  <c r="E61" i="2"/>
  <c r="E60" i="2"/>
  <c r="E59" i="2"/>
  <c r="E58" i="2"/>
  <c r="E57" i="2"/>
  <c r="E56" i="2"/>
  <c r="E52" i="2"/>
  <c r="I52" i="2" s="1"/>
  <c r="E51" i="2"/>
  <c r="H51" i="2" s="1"/>
  <c r="E50" i="2"/>
  <c r="E49" i="2"/>
  <c r="E48" i="2"/>
  <c r="E47" i="2"/>
  <c r="E46" i="2"/>
  <c r="E45" i="2"/>
  <c r="E44" i="2"/>
  <c r="H44" i="2" s="1"/>
  <c r="I43" i="2"/>
  <c r="E43" i="2"/>
  <c r="H43" i="2" s="1"/>
  <c r="E39" i="2"/>
  <c r="E38" i="2"/>
  <c r="E37" i="2"/>
  <c r="E36" i="2"/>
  <c r="H36" i="2" s="1"/>
  <c r="E35" i="2"/>
  <c r="I35" i="2" s="1"/>
  <c r="E34" i="2"/>
  <c r="E33" i="2"/>
  <c r="E32" i="2"/>
  <c r="E31" i="2"/>
  <c r="E30" i="2"/>
  <c r="E29" i="2"/>
  <c r="E28" i="2"/>
  <c r="E27" i="2"/>
  <c r="I27" i="2" s="1"/>
  <c r="E26" i="2"/>
  <c r="E25" i="2"/>
  <c r="E24" i="2"/>
  <c r="E23" i="2"/>
  <c r="E22" i="2"/>
  <c r="E21" i="2"/>
  <c r="I21" i="2" s="1"/>
  <c r="E20" i="2"/>
  <c r="E19" i="2"/>
  <c r="E18" i="2"/>
  <c r="E17" i="2"/>
  <c r="E16" i="2"/>
  <c r="E15" i="2"/>
  <c r="E14" i="2"/>
  <c r="E11" i="2"/>
  <c r="E8" i="2"/>
  <c r="E7" i="2"/>
  <c r="E6" i="2"/>
  <c r="E5" i="2"/>
  <c r="E4" i="2"/>
  <c r="E95" i="2" s="1"/>
  <c r="I36" i="2" l="1"/>
  <c r="H63" i="2"/>
  <c r="H21" i="2"/>
  <c r="H27" i="2"/>
  <c r="I51" i="2"/>
  <c r="H85" i="2"/>
  <c r="H84" i="2"/>
  <c r="I44" i="2"/>
  <c r="I95" i="2" s="1"/>
  <c r="H35" i="2"/>
  <c r="H52" i="2"/>
  <c r="H91" i="2"/>
  <c r="N16" i="1"/>
  <c r="I16" i="1" s="1"/>
  <c r="Z16" i="1" s="1"/>
  <c r="J9" i="1"/>
  <c r="AC9" i="1" s="1"/>
  <c r="O8" i="1"/>
  <c r="J8" i="1" s="1"/>
  <c r="AC8" i="1" s="1"/>
  <c r="J7" i="1"/>
  <c r="AC7" i="1" s="1"/>
  <c r="O6" i="1"/>
  <c r="J6" i="1" s="1"/>
  <c r="AC6" i="1" s="1"/>
  <c r="O5" i="1"/>
  <c r="J5" i="1" s="1"/>
  <c r="AC5" i="1" s="1"/>
  <c r="H95" i="2" l="1"/>
  <c r="H97" i="2" s="1"/>
</calcChain>
</file>

<file path=xl/sharedStrings.xml><?xml version="1.0" encoding="utf-8"?>
<sst xmlns="http://schemas.openxmlformats.org/spreadsheetml/2006/main" count="726" uniqueCount="377">
  <si>
    <t xml:space="preserve">                                                                            BEDFORD FARMS : 2018 GENERAL VALUATION</t>
  </si>
  <si>
    <t>FARM</t>
  </si>
  <si>
    <t>PORTION</t>
  </si>
  <si>
    <t>SIZE OF</t>
  </si>
  <si>
    <t>CATEGORY</t>
  </si>
  <si>
    <t>SG CODE</t>
  </si>
  <si>
    <t>ADDRESS</t>
  </si>
  <si>
    <t>IMPROVED</t>
  </si>
  <si>
    <t>NAME OF</t>
  </si>
  <si>
    <t>TITLE DEED</t>
  </si>
  <si>
    <t>DATEOF</t>
  </si>
  <si>
    <t>SALE</t>
  </si>
  <si>
    <t>VELD</t>
  </si>
  <si>
    <t>IRR</t>
  </si>
  <si>
    <t>HOUSE</t>
  </si>
  <si>
    <t>O-B</t>
  </si>
  <si>
    <t>CARPORTS</t>
  </si>
  <si>
    <t>STORES</t>
  </si>
  <si>
    <t>OTHER</t>
  </si>
  <si>
    <t>LAB HOUSES</t>
  </si>
  <si>
    <t>POOL</t>
  </si>
  <si>
    <t>LEAN TO</t>
  </si>
  <si>
    <t>LODGE/CHALETS</t>
  </si>
  <si>
    <t>WIND TURBINES</t>
  </si>
  <si>
    <t xml:space="preserve">GV Roll </t>
  </si>
  <si>
    <t>Diff</t>
  </si>
  <si>
    <t xml:space="preserve">Category </t>
  </si>
  <si>
    <t>SUB</t>
  </si>
  <si>
    <t>NUMBER</t>
  </si>
  <si>
    <t>VALUE</t>
  </si>
  <si>
    <t>OWNER</t>
  </si>
  <si>
    <t>PRICE</t>
  </si>
  <si>
    <t>LAND</t>
  </si>
  <si>
    <t>before objections</t>
  </si>
  <si>
    <t>change</t>
  </si>
  <si>
    <t>AGRIC</t>
  </si>
  <si>
    <t>C01000000000000600000</t>
  </si>
  <si>
    <t>BOX 78, CRADOCK</t>
  </si>
  <si>
    <t>DE KLERK, J.L.</t>
  </si>
  <si>
    <t>T59511/2000</t>
  </si>
  <si>
    <t>C01000000000004800000</t>
  </si>
  <si>
    <t>BOX 11959, SILVER LAKE,PRET</t>
  </si>
  <si>
    <t>B J BOTHA FAMILIE TRUST</t>
  </si>
  <si>
    <t>T13689/2000</t>
  </si>
  <si>
    <t>GAME</t>
  </si>
  <si>
    <t>C01000000000006000000</t>
  </si>
  <si>
    <t>KLOOF VILLAS,NO 5, JUTLAND</t>
  </si>
  <si>
    <t>WJ VAN ROOYEN TRUST</t>
  </si>
  <si>
    <t>T6065/1972</t>
  </si>
  <si>
    <t>P.S.I.</t>
  </si>
  <si>
    <t>C01000000000006900019</t>
  </si>
  <si>
    <t>P/BAG X928 PRETORIA</t>
  </si>
  <si>
    <t>SA NATIONAL ROADS AGENCY LTD</t>
  </si>
  <si>
    <t>T24122/2005</t>
  </si>
  <si>
    <t>AGRIC.</t>
  </si>
  <si>
    <t>C01000000000023600001</t>
  </si>
  <si>
    <t>BOX 8,COOKHOUSE</t>
  </si>
  <si>
    <t>MANSARD WIENAND FAMILY TRUST</t>
  </si>
  <si>
    <t>T20279/2018</t>
  </si>
  <si>
    <t>20/07/2018</t>
  </si>
  <si>
    <t xml:space="preserve">                           GREAT FISH RIVER SETTLEMENT FARMS : 2018 GENERAL VALUATION</t>
  </si>
  <si>
    <t>ERF</t>
  </si>
  <si>
    <t>CARPORT</t>
  </si>
  <si>
    <t>SHEDS</t>
  </si>
  <si>
    <t xml:space="preserve"> </t>
  </si>
  <si>
    <t>C01000020000013500000</t>
  </si>
  <si>
    <t>BOX 32020, S'STRAND P E</t>
  </si>
  <si>
    <t>ABATSHA VALUERS &amp; PROP CONSULTANTS CC</t>
  </si>
  <si>
    <t>T5388/2006</t>
  </si>
  <si>
    <t>23/5/2005</t>
  </si>
  <si>
    <t xml:space="preserve">                                                                                                  PEARSTON FARMS : 2018 GENERAL VALUATION</t>
  </si>
  <si>
    <t>Lean-To</t>
  </si>
  <si>
    <t>CARR.</t>
  </si>
  <si>
    <t>% change</t>
  </si>
  <si>
    <t>NO.</t>
  </si>
  <si>
    <t>CAP.</t>
  </si>
  <si>
    <t>C05600000000000500000</t>
  </si>
  <si>
    <t>69 MARTHA ST, KAMMAPARK</t>
  </si>
  <si>
    <t>SMIT, A.</t>
  </si>
  <si>
    <t>T4176/2005</t>
  </si>
  <si>
    <t>C05600000000000500002</t>
  </si>
  <si>
    <t>2 CLERMONT ST, LORRAINE</t>
  </si>
  <si>
    <t>SMIT, F.C.</t>
  </si>
  <si>
    <t>T2152/2005</t>
  </si>
  <si>
    <t>16/7/2004</t>
  </si>
  <si>
    <t>C05600000000000500003</t>
  </si>
  <si>
    <t>C05600000000000500004</t>
  </si>
  <si>
    <t>C05600000000000600001</t>
  </si>
  <si>
    <t>G188/1929</t>
  </si>
  <si>
    <t>C05600000000000700001</t>
  </si>
  <si>
    <t>PO BOX 55, PEARSTON</t>
  </si>
  <si>
    <t xml:space="preserve">ORYX ASSET MANAGEMENT C C </t>
  </si>
  <si>
    <t>T72328/2012</t>
  </si>
  <si>
    <t>C05600000000000800000</t>
  </si>
  <si>
    <t>C05600000000001500001</t>
  </si>
  <si>
    <t>PO BOX 711, PINEGOWRIE</t>
  </si>
  <si>
    <t>MAY P &amp; E</t>
  </si>
  <si>
    <t>T1845/2018</t>
  </si>
  <si>
    <t>GEBOUE</t>
  </si>
  <si>
    <t>C05600000000001900000</t>
  </si>
  <si>
    <t>PO BOX 28997, SUNRIDGEPARK, PE</t>
  </si>
  <si>
    <t>VAN NIEKERK FAMILY TRUST</t>
  </si>
  <si>
    <t>T94814/2001</t>
  </si>
  <si>
    <t>25/1/2000</t>
  </si>
  <si>
    <t>R190858.00</t>
  </si>
  <si>
    <t>C05600000000002100001</t>
  </si>
  <si>
    <t>PO BOX 110461, HADISONPARK, KIMBERLEY</t>
  </si>
  <si>
    <t>LOUW DE KLERK FAMILIETRUST</t>
  </si>
  <si>
    <t>T72172/2008</t>
  </si>
  <si>
    <t>20080829</t>
  </si>
  <si>
    <t>C05600000000003000000</t>
  </si>
  <si>
    <t>PO BOX 34876, NEWTOWN PARK, PE</t>
  </si>
  <si>
    <t>WILDEBEESTKUIL AGRI TRUST</t>
  </si>
  <si>
    <t>T40433/2009</t>
  </si>
  <si>
    <t>20090511</t>
  </si>
  <si>
    <t>C05600000000003000002</t>
  </si>
  <si>
    <t>C05600000000003000003</t>
  </si>
  <si>
    <t>C05600000000003000004</t>
  </si>
  <si>
    <t>C05600000000003000006</t>
  </si>
  <si>
    <t>PLAT RIVIER TRUST</t>
  </si>
  <si>
    <t>T40434/2009</t>
  </si>
  <si>
    <t>20090526</t>
  </si>
  <si>
    <t>C05600000000005100001</t>
  </si>
  <si>
    <t>60 LOCHNER ST, STRAND</t>
  </si>
  <si>
    <t>DE PHIA TRUST</t>
  </si>
  <si>
    <t>T35237/1998</t>
  </si>
  <si>
    <t>C05600000000005100002</t>
  </si>
  <si>
    <t>C05600000000005200000</t>
  </si>
  <si>
    <t>T70372/2000</t>
  </si>
  <si>
    <t>C05600000000005300001</t>
  </si>
  <si>
    <t>Chalets</t>
  </si>
  <si>
    <t>Lapa</t>
  </si>
  <si>
    <t>C05600000000005300002</t>
  </si>
  <si>
    <t>C05600000000011000009</t>
  </si>
  <si>
    <t>BOX 426, S'EAST</t>
  </si>
  <si>
    <t xml:space="preserve">ON THE SAFE SIDE CONSULTING C C </t>
  </si>
  <si>
    <t>T54784/2013</t>
  </si>
  <si>
    <t>C05600000000011400002</t>
  </si>
  <si>
    <t>BOX 458, MIDDELBURG</t>
  </si>
  <si>
    <t>MEYER, M.I.</t>
  </si>
  <si>
    <t>T62149/2002</t>
  </si>
  <si>
    <t>C05600000000011400004</t>
  </si>
  <si>
    <t>C05600000000011400005</t>
  </si>
  <si>
    <t>BOX 119, JANSENVILLE</t>
  </si>
  <si>
    <t>ZYL CATHARINA ELIZABETH VAN</t>
  </si>
  <si>
    <t>T47979/2009</t>
  </si>
  <si>
    <t>ESTATE</t>
  </si>
  <si>
    <t>C05600000000011400006</t>
  </si>
  <si>
    <t>C05600000000011700001</t>
  </si>
  <si>
    <t xml:space="preserve">                                                               SOMERSET EAST FARMS : 2018 GENERAL VALUATION</t>
  </si>
  <si>
    <t>MARKET</t>
  </si>
  <si>
    <t>CARRYING</t>
  </si>
  <si>
    <t>SHEDS/LEAN TO'S</t>
  </si>
  <si>
    <t>CHALETS/G-HOUSE/HOTEL</t>
  </si>
  <si>
    <t>POOLS</t>
  </si>
  <si>
    <t>CAPACITY</t>
  </si>
  <si>
    <t>C06600000000004300000</t>
  </si>
  <si>
    <t>CAMBRERE, WITMOS</t>
  </si>
  <si>
    <t>T41675/2013</t>
  </si>
  <si>
    <t>C06600000000007600000</t>
  </si>
  <si>
    <t>BOX 11959, SILVER LAKE PRETORIA</t>
  </si>
  <si>
    <t>T24074/2011</t>
  </si>
  <si>
    <t>C06600000000007600030</t>
  </si>
  <si>
    <t>BOX 11959, SILVER LAKE, PRETORIA</t>
  </si>
  <si>
    <t>C06600000000007600063</t>
  </si>
  <si>
    <t>C06600000000011300000</t>
  </si>
  <si>
    <t>BOX 27, SOMERSET EAST</t>
  </si>
  <si>
    <t>T106013/1999</t>
  </si>
  <si>
    <t>20/11/1999</t>
  </si>
  <si>
    <t>R863600.01</t>
  </si>
  <si>
    <t>0 (a)</t>
  </si>
  <si>
    <t>C0660000000001130(a)</t>
  </si>
  <si>
    <t>C06600000000014900002</t>
  </si>
  <si>
    <t>BOX 69, SOMERSET EAST</t>
  </si>
  <si>
    <t>BOSKAMP TRUST</t>
  </si>
  <si>
    <t>T51971/2008</t>
  </si>
  <si>
    <t>20080613</t>
  </si>
  <si>
    <t>C06600000000015000001</t>
  </si>
  <si>
    <t>C06600000000026100003</t>
  </si>
  <si>
    <t>15 LOGIES BAY RD, LLANDUDNO</t>
  </si>
  <si>
    <t>SPUY CORNELIUS ANDRE VAN DER</t>
  </si>
  <si>
    <t>T67386/2007</t>
  </si>
  <si>
    <t>20070413</t>
  </si>
  <si>
    <t>C06600000000029300003</t>
  </si>
  <si>
    <t>BOX 18, KOMMADAGGA</t>
  </si>
  <si>
    <t>MICHEAL WEBSTER FAMILY TRUST</t>
  </si>
  <si>
    <t>T105914/1998</t>
  </si>
  <si>
    <t>22/5/1997</t>
  </si>
  <si>
    <t>C06600000000029600000</t>
  </si>
  <si>
    <t>T12817/2000</t>
  </si>
  <si>
    <t>24/11/1999</t>
  </si>
  <si>
    <t>C06600000000031600003</t>
  </si>
  <si>
    <t>BOX 1, CRADOCK</t>
  </si>
  <si>
    <t>THE DAVID GOWER TRUST</t>
  </si>
  <si>
    <t>T20234/1960</t>
  </si>
  <si>
    <t>C06600000000031600012</t>
  </si>
  <si>
    <t>C06600000000031600013</t>
  </si>
  <si>
    <t>C06600000000031600015</t>
  </si>
  <si>
    <t>T99703/1996</t>
  </si>
  <si>
    <t>30/6/1996</t>
  </si>
  <si>
    <t>C06600000000031800000</t>
  </si>
  <si>
    <t>C06600000000032200002</t>
  </si>
  <si>
    <t>BOX 389, SOMERSET EAST</t>
  </si>
  <si>
    <t>GREEFF, M.J.</t>
  </si>
  <si>
    <t>T18492/1952</t>
  </si>
  <si>
    <t>C06600000000032300000</t>
  </si>
  <si>
    <t>C06600000000032400001</t>
  </si>
  <si>
    <t>C06600000000032500001</t>
  </si>
  <si>
    <t>48 CHURCH ROAD, WALMER</t>
  </si>
  <si>
    <t>RUDMAN, R.C.</t>
  </si>
  <si>
    <t>T39846/1989</t>
  </si>
  <si>
    <t>C06600000000032600000</t>
  </si>
  <si>
    <t>BOX 7127, NEWTOWN PARK</t>
  </si>
  <si>
    <t>RUDMAN, AI</t>
  </si>
  <si>
    <t>T37647/2013</t>
  </si>
  <si>
    <t>C06600000000032600004</t>
  </si>
  <si>
    <t>C06600000000032900000</t>
  </si>
  <si>
    <t>BOX 202, SOMERSET EAST</t>
  </si>
  <si>
    <t>COPPER MOON TRADING 184 PTY LTD</t>
  </si>
  <si>
    <t>T24553/2008</t>
  </si>
  <si>
    <t>20080211</t>
  </si>
  <si>
    <t>C06600000000033000000</t>
  </si>
  <si>
    <t>T67275/2008</t>
  </si>
  <si>
    <t>20080725</t>
  </si>
  <si>
    <t>C06600000000033000003</t>
  </si>
  <si>
    <t>C06600000000033000005</t>
  </si>
  <si>
    <t>C06600000000033000006</t>
  </si>
  <si>
    <t>T53394/2008</t>
  </si>
  <si>
    <t>C06600000000036100000</t>
  </si>
  <si>
    <t>BOX 154, SOMERSET EAST</t>
  </si>
  <si>
    <t>HIGHLANDS TRUST</t>
  </si>
  <si>
    <t>T39141/2001</t>
  </si>
  <si>
    <t>30/1/2001</t>
  </si>
  <si>
    <t>C06600000000036100001</t>
  </si>
  <si>
    <t>KAALPLAAS TRUST</t>
  </si>
  <si>
    <t>T39724/1992</t>
  </si>
  <si>
    <t>16/4/1992</t>
  </si>
  <si>
    <t>1(a)</t>
  </si>
  <si>
    <t>C0660000000003611(a)</t>
  </si>
  <si>
    <t>*</t>
  </si>
  <si>
    <t>C06600000000038600003</t>
  </si>
  <si>
    <t>BOX 21, SOMERSET EAST</t>
  </si>
  <si>
    <t>JANSE VAN RENSBURG, D.J.</t>
  </si>
  <si>
    <t>T25592/2001</t>
  </si>
  <si>
    <t>C06600000000038600005</t>
  </si>
  <si>
    <t>BOX 55, PEARSTON</t>
  </si>
  <si>
    <t>ORYX ASSET MANAGEMENT C C</t>
  </si>
  <si>
    <t>C06600000000038600006</t>
  </si>
  <si>
    <t>GRAAFF REINET FARMS : 2018 GENERAL VALUATION</t>
  </si>
  <si>
    <t>POR</t>
  </si>
  <si>
    <t>SIZE</t>
  </si>
  <si>
    <t>VALUE-IMPR</t>
  </si>
  <si>
    <t>SALE DATE</t>
  </si>
  <si>
    <t>TRANS DATE</t>
  </si>
  <si>
    <t>IMPROVEMENTS</t>
  </si>
  <si>
    <t>C02900000000045100000</t>
  </si>
  <si>
    <t>CANARIESFONTEIN TRUST</t>
  </si>
  <si>
    <t>T14269/2012</t>
  </si>
  <si>
    <t>20120301</t>
  </si>
  <si>
    <t>20000801</t>
  </si>
  <si>
    <t>C02900000000048200003</t>
  </si>
  <si>
    <t>DOORS KRAAL FARMS CC</t>
  </si>
  <si>
    <t>T57765/2016</t>
  </si>
  <si>
    <t>CCT</t>
  </si>
  <si>
    <t>C02900000000048300000</t>
  </si>
  <si>
    <t>P O BOX 217 GRAAF REINET, 6280</t>
  </si>
  <si>
    <t>LONGACRES CC</t>
  </si>
  <si>
    <t>T19928/2018</t>
  </si>
  <si>
    <t>21/06/2018</t>
  </si>
  <si>
    <t>19900417</t>
  </si>
  <si>
    <t>C02900000000048600000</t>
  </si>
  <si>
    <t>C02900000000048900004</t>
  </si>
  <si>
    <t>C02900000000048900010</t>
  </si>
  <si>
    <t>C02900000000049400000</t>
  </si>
  <si>
    <t>P O BOX 491, GRAAFF-REINET, 6280</t>
  </si>
  <si>
    <t>T3059/1967</t>
  </si>
  <si>
    <t>R</t>
  </si>
  <si>
    <t>19670220</t>
  </si>
  <si>
    <t>C02900000000049700003</t>
  </si>
  <si>
    <t>C02900000000051400001</t>
  </si>
  <si>
    <t>C02900000000051400002</t>
  </si>
  <si>
    <t>ACC NUMBER</t>
  </si>
  <si>
    <t>OLD VALUE</t>
  </si>
  <si>
    <t>CBURG</t>
  </si>
  <si>
    <t>Hierdie is die erf nommers wat ek optel op jou nuwe GV. Is dit korrek.</t>
  </si>
  <si>
    <t>NEW</t>
  </si>
  <si>
    <t>OLD</t>
  </si>
  <si>
    <t>ACC NR</t>
  </si>
  <si>
    <t>2019/20</t>
  </si>
  <si>
    <t>2020/21</t>
  </si>
  <si>
    <t>BEDFORD</t>
  </si>
  <si>
    <t>6/0</t>
  </si>
  <si>
    <t>48/0</t>
  </si>
  <si>
    <t>60/0</t>
  </si>
  <si>
    <t>69/0</t>
  </si>
  <si>
    <t>EXCEMPT</t>
  </si>
  <si>
    <t>236/1</t>
  </si>
  <si>
    <t>GREAT FISH</t>
  </si>
  <si>
    <t>PEARSTON</t>
  </si>
  <si>
    <t>5/0</t>
  </si>
  <si>
    <t>5/2</t>
  </si>
  <si>
    <t>5/3</t>
  </si>
  <si>
    <t>5/4</t>
  </si>
  <si>
    <t>6/1</t>
  </si>
  <si>
    <t>7/1</t>
  </si>
  <si>
    <t>8/0</t>
  </si>
  <si>
    <t>15/1</t>
  </si>
  <si>
    <t>RAT3A</t>
  </si>
  <si>
    <t>19/0</t>
  </si>
  <si>
    <t>21/1</t>
  </si>
  <si>
    <t>30/0</t>
  </si>
  <si>
    <t>30/2</t>
  </si>
  <si>
    <t>30/3</t>
  </si>
  <si>
    <t>30/4</t>
  </si>
  <si>
    <t>30/6</t>
  </si>
  <si>
    <t>51/1</t>
  </si>
  <si>
    <t>51/2</t>
  </si>
  <si>
    <t>52/0</t>
  </si>
  <si>
    <t>53/1</t>
  </si>
  <si>
    <t>53/2</t>
  </si>
  <si>
    <t>110/9</t>
  </si>
  <si>
    <t>114/2</t>
  </si>
  <si>
    <t>114/4</t>
  </si>
  <si>
    <t>114/5</t>
  </si>
  <si>
    <t>114/6</t>
  </si>
  <si>
    <t>117/1</t>
  </si>
  <si>
    <t>GRAAFF-REINET</t>
  </si>
  <si>
    <t>451/0</t>
  </si>
  <si>
    <t>482/3</t>
  </si>
  <si>
    <t>483/0</t>
  </si>
  <si>
    <t>486/0</t>
  </si>
  <si>
    <t>489/4</t>
  </si>
  <si>
    <t>489/10</t>
  </si>
  <si>
    <t>494/0</t>
  </si>
  <si>
    <t>497/3</t>
  </si>
  <si>
    <t>514/1</t>
  </si>
  <si>
    <t>514/2</t>
  </si>
  <si>
    <t>SOMERSET EAST</t>
  </si>
  <si>
    <t>43/0</t>
  </si>
  <si>
    <t>76/0</t>
  </si>
  <si>
    <t>76/30</t>
  </si>
  <si>
    <t>76/63</t>
  </si>
  <si>
    <t>113/0</t>
  </si>
  <si>
    <t>113/0(a)</t>
  </si>
  <si>
    <t>149/2</t>
  </si>
  <si>
    <t>RAT03</t>
  </si>
  <si>
    <t>150/1</t>
  </si>
  <si>
    <t>261/3</t>
  </si>
  <si>
    <t>293/3</t>
  </si>
  <si>
    <t>296/0</t>
  </si>
  <si>
    <t>302/0</t>
  </si>
  <si>
    <t>302/1</t>
  </si>
  <si>
    <t>302/3</t>
  </si>
  <si>
    <t>302/4</t>
  </si>
  <si>
    <t>303/0</t>
  </si>
  <si>
    <t>316/3</t>
  </si>
  <si>
    <t>316/12</t>
  </si>
  <si>
    <t>316/13</t>
  </si>
  <si>
    <t>316/15</t>
  </si>
  <si>
    <t>318/0</t>
  </si>
  <si>
    <t>322/2</t>
  </si>
  <si>
    <t>323/0</t>
  </si>
  <si>
    <t>324/1</t>
  </si>
  <si>
    <t>325/1</t>
  </si>
  <si>
    <t>326/0</t>
  </si>
  <si>
    <t>326/4</t>
  </si>
  <si>
    <t>329/0</t>
  </si>
  <si>
    <t>330/0</t>
  </si>
  <si>
    <t>330/3</t>
  </si>
  <si>
    <t>330/5</t>
  </si>
  <si>
    <t>330/6</t>
  </si>
  <si>
    <t>361/0</t>
  </si>
  <si>
    <t>361/1</t>
  </si>
  <si>
    <t>361/1(a)</t>
  </si>
  <si>
    <t>386/3</t>
  </si>
  <si>
    <t>386/5</t>
  </si>
  <si>
    <t>386/6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</si>
</sst>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4" formatCode="_ &quot;R&quot;\ * #,##0.00_ ;_ &quot;R&quot;\ * \-#,##0.00_ ;_ &quot;R&quot;\ * &quot;-&quot;??_ ;_ @_ "/>
    <numFmt numFmtId="164" formatCode="&quot;$&quot;#,##0.00_);[Red]\(&quot;$&quot;#,##0.0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#,##0.0000"/>
    <numFmt numFmtId="168" formatCode="[$R-436]#,##0"/>
    <numFmt numFmtId="169" formatCode="&quot;R&quot;\ #,##0"/>
    <numFmt numFmtId="170" formatCode="[$R-1C09]#,##0"/>
    <numFmt numFmtId="171" formatCode="&quot;R&quot;\ #,##0.00"/>
    <numFmt numFmtId="172" formatCode="0.0"/>
    <numFmt numFmtId="173" formatCode="0.0000"/>
    <numFmt numFmtId="174" formatCode="&quot;R&quot;\ #,##0.00;[Red]&quot;R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4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7" fontId="2" fillId="2" borderId="3" xfId="0" applyNumberFormat="1" applyFont="1" applyFill="1" applyBorder="1" applyAlignment="1">
      <alignment horizontal="center"/>
    </xf>
    <xf numFmtId="170" fontId="2" fillId="2" borderId="3" xfId="0" applyNumberFormat="1" applyFont="1" applyFill="1" applyBorder="1" applyAlignment="1">
      <alignment horizontal="right"/>
    </xf>
    <xf numFmtId="167" fontId="4" fillId="2" borderId="3" xfId="0" applyNumberFormat="1" applyFont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0" fontId="3" fillId="2" borderId="3" xfId="0" applyFont="1" applyFill="1" applyBorder="1" applyAlignment="1"/>
    <xf numFmtId="173" fontId="3" fillId="2" borderId="3" xfId="0" applyNumberFormat="1" applyFont="1" applyFill="1" applyBorder="1" applyAlignment="1">
      <alignment horizontal="right"/>
    </xf>
    <xf numFmtId="170" fontId="3" fillId="2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center"/>
    </xf>
    <xf numFmtId="172" fontId="2" fillId="2" borderId="3" xfId="0" applyNumberFormat="1" applyFont="1" applyFill="1" applyBorder="1" applyAlignment="1">
      <alignment horizontal="center"/>
    </xf>
    <xf numFmtId="173" fontId="4" fillId="2" borderId="3" xfId="0" applyNumberFormat="1" applyFont="1" applyFill="1" applyBorder="1" applyAlignment="1">
      <alignment horizontal="center"/>
    </xf>
    <xf numFmtId="170" fontId="4" fillId="2" borderId="3" xfId="2" applyNumberFormat="1" applyFont="1" applyFill="1" applyBorder="1" applyAlignment="1">
      <alignment horizontal="center"/>
    </xf>
    <xf numFmtId="168" fontId="4" fillId="2" borderId="3" xfId="0" applyNumberFormat="1" applyFont="1" applyFill="1" applyBorder="1" applyAlignment="1">
      <alignment horizontal="center"/>
    </xf>
    <xf numFmtId="172" fontId="4" fillId="2" borderId="3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7" fontId="3" fillId="2" borderId="3" xfId="0" applyNumberFormat="1" applyFont="1" applyFill="1" applyBorder="1" applyAlignment="1">
      <alignment horizontal="right"/>
    </xf>
    <xf numFmtId="168" fontId="3" fillId="2" borderId="3" xfId="0" applyNumberFormat="1" applyFont="1" applyFill="1" applyBorder="1" applyAlignment="1">
      <alignment horizontal="right"/>
    </xf>
    <xf numFmtId="168" fontId="2" fillId="2" borderId="3" xfId="2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center"/>
    </xf>
    <xf numFmtId="168" fontId="4" fillId="2" borderId="3" xfId="2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167" fontId="4" fillId="2" borderId="3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ill="1"/>
    <xf numFmtId="0" fontId="3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3" xfId="0" applyBorder="1"/>
    <xf numFmtId="3" fontId="0" fillId="0" borderId="3" xfId="0" applyNumberFormat="1" applyBorder="1"/>
    <xf numFmtId="16" fontId="0" fillId="0" borderId="3" xfId="0" quotePrefix="1" applyNumberFormat="1" applyBorder="1"/>
    <xf numFmtId="0" fontId="0" fillId="0" borderId="3" xfId="0" quotePrefix="1" applyBorder="1"/>
    <xf numFmtId="2" fontId="0" fillId="0" borderId="3" xfId="0" applyNumberFormat="1" applyBorder="1"/>
    <xf numFmtId="49" fontId="0" fillId="0" borderId="3" xfId="0" applyNumberFormat="1" applyBorder="1"/>
    <xf numFmtId="49" fontId="0" fillId="3" borderId="3" xfId="0" applyNumberFormat="1" applyFill="1" applyBorder="1"/>
    <xf numFmtId="0" fontId="0" fillId="3" borderId="3" xfId="0" applyFill="1" applyBorder="1"/>
    <xf numFmtId="3" fontId="0" fillId="3" borderId="3" xfId="0" applyNumberFormat="1" applyFill="1" applyBorder="1"/>
    <xf numFmtId="3" fontId="0" fillId="4" borderId="3" xfId="0" applyNumberFormat="1" applyFill="1" applyBorder="1"/>
    <xf numFmtId="49" fontId="0" fillId="5" borderId="3" xfId="0" applyNumberFormat="1" applyFill="1" applyBorder="1"/>
    <xf numFmtId="0" fontId="0" fillId="5" borderId="3" xfId="0" applyFill="1" applyBorder="1"/>
    <xf numFmtId="0" fontId="0" fillId="2" borderId="3" xfId="0" applyFill="1" applyBorder="1"/>
    <xf numFmtId="2" fontId="0" fillId="2" borderId="3" xfId="0" applyNumberFormat="1" applyFill="1" applyBorder="1"/>
    <xf numFmtId="41" fontId="0" fillId="0" borderId="3" xfId="0" applyNumberFormat="1" applyBorder="1"/>
    <xf numFmtId="41" fontId="0" fillId="5" borderId="3" xfId="0" applyNumberFormat="1" applyFill="1" applyBorder="1"/>
    <xf numFmtId="44" fontId="0" fillId="0" borderId="3" xfId="0" applyNumberFormat="1" applyBorder="1"/>
    <xf numFmtId="44" fontId="0" fillId="0" borderId="0" xfId="0" applyNumberForma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167" fontId="3" fillId="2" borderId="2" xfId="0" applyNumberFormat="1" applyFont="1" applyFill="1" applyBorder="1" applyAlignment="1">
      <alignment horizontal="right"/>
    </xf>
    <xf numFmtId="168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169" fontId="2" fillId="2" borderId="3" xfId="2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169" fontId="4" fillId="2" borderId="3" xfId="2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41" fontId="2" fillId="2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horizontal="right"/>
    </xf>
    <xf numFmtId="14" fontId="2" fillId="2" borderId="3" xfId="0" applyNumberFormat="1" applyFont="1" applyFill="1" applyBorder="1" applyAlignment="1">
      <alignment horizontal="center"/>
    </xf>
    <xf numFmtId="0" fontId="2" fillId="2" borderId="3" xfId="0" quotePrefix="1" applyNumberFormat="1" applyFont="1" applyFill="1" applyBorder="1" applyAlignment="1">
      <alignment horizontal="center" vertical="center"/>
    </xf>
    <xf numFmtId="170" fontId="4" fillId="2" borderId="3" xfId="0" applyNumberFormat="1" applyFont="1" applyFill="1" applyBorder="1" applyAlignment="1">
      <alignment horizontal="center"/>
    </xf>
    <xf numFmtId="41" fontId="2" fillId="2" borderId="3" xfId="0" applyNumberFormat="1" applyFont="1" applyFill="1" applyBorder="1" applyAlignment="1">
      <alignment horizontal="center"/>
    </xf>
    <xf numFmtId="169" fontId="2" fillId="2" borderId="3" xfId="1" applyNumberFormat="1" applyFont="1" applyFill="1" applyBorder="1" applyAlignment="1">
      <alignment horizontal="center"/>
    </xf>
    <xf numFmtId="171" fontId="2" fillId="2" borderId="3" xfId="0" applyNumberFormat="1" applyFont="1" applyFill="1" applyBorder="1" applyAlignment="1">
      <alignment horizontal="center"/>
    </xf>
    <xf numFmtId="169" fontId="2" fillId="2" borderId="3" xfId="0" applyNumberFormat="1" applyFont="1" applyFill="1" applyBorder="1" applyAlignment="1">
      <alignment horizontal="center"/>
    </xf>
    <xf numFmtId="173" fontId="2" fillId="2" borderId="3" xfId="0" applyNumberFormat="1" applyFont="1" applyFill="1" applyBorder="1" applyAlignment="1">
      <alignment horizontal="right"/>
    </xf>
    <xf numFmtId="170" fontId="2" fillId="2" borderId="3" xfId="2" applyNumberFormat="1" applyFont="1" applyFill="1" applyBorder="1" applyAlignment="1">
      <alignment horizontal="right"/>
    </xf>
    <xf numFmtId="170" fontId="2" fillId="2" borderId="3" xfId="0" applyNumberFormat="1" applyFont="1" applyFill="1" applyBorder="1" applyAlignment="1">
      <alignment horizontal="center"/>
    </xf>
    <xf numFmtId="173" fontId="2" fillId="2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/>
    </xf>
    <xf numFmtId="0" fontId="2" fillId="2" borderId="3" xfId="0" quotePrefix="1" applyNumberFormat="1" applyFont="1" applyFill="1" applyBorder="1" applyAlignment="1">
      <alignment horizontal="center"/>
    </xf>
    <xf numFmtId="168" fontId="2" fillId="2" borderId="3" xfId="0" quotePrefix="1" applyNumberFormat="1" applyFont="1" applyFill="1" applyBorder="1" applyAlignment="1">
      <alignment horizontal="center"/>
    </xf>
    <xf numFmtId="14" fontId="2" fillId="2" borderId="3" xfId="0" quotePrefix="1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center"/>
    </xf>
    <xf numFmtId="168" fontId="2" fillId="2" borderId="3" xfId="0" quotePrefix="1" applyNumberFormat="1" applyFont="1" applyFill="1" applyBorder="1" applyAlignment="1">
      <alignment horizontal="right"/>
    </xf>
    <xf numFmtId="0" fontId="2" fillId="2" borderId="3" xfId="3" quotePrefix="1" applyNumberFormat="1" applyFont="1" applyFill="1" applyBorder="1" applyAlignment="1">
      <alignment horizontal="center" vertical="center"/>
    </xf>
    <xf numFmtId="0" fontId="2" fillId="2" borderId="3" xfId="3" quotePrefix="1" applyNumberFormat="1" applyFont="1" applyFill="1" applyBorder="1" applyAlignment="1">
      <alignment horizontal="center"/>
    </xf>
    <xf numFmtId="168" fontId="2" fillId="2" borderId="3" xfId="3" quotePrefix="1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center"/>
    </xf>
    <xf numFmtId="0" fontId="2" fillId="2" borderId="3" xfId="3" applyNumberFormat="1" applyFont="1" applyFill="1" applyBorder="1" applyAlignment="1">
      <alignment horizontal="center" vertical="center"/>
    </xf>
    <xf numFmtId="0" fontId="2" fillId="2" borderId="3" xfId="3" applyNumberFormat="1" applyFont="1" applyFill="1" applyBorder="1" applyAlignment="1">
      <alignment horizontal="center"/>
    </xf>
    <xf numFmtId="167" fontId="2" fillId="2" borderId="3" xfId="0" quotePrefix="1" applyNumberFormat="1" applyFont="1" applyFill="1" applyBorder="1" applyAlignment="1">
      <alignment horizontal="right"/>
    </xf>
    <xf numFmtId="41" fontId="2" fillId="2" borderId="3" xfId="0" applyNumberFormat="1" applyFont="1" applyFill="1" applyBorder="1" applyAlignment="1">
      <alignment horizontal="center" vertical="center"/>
    </xf>
    <xf numFmtId="174" fontId="2" fillId="2" borderId="3" xfId="3" quotePrefix="1" applyNumberFormat="1" applyFont="1" applyFill="1" applyBorder="1" applyAlignment="1">
      <alignment horizontal="center"/>
    </xf>
    <xf numFmtId="0" fontId="2" fillId="2" borderId="3" xfId="0" quotePrefix="1" applyNumberFormat="1" applyFont="1" applyFill="1" applyBorder="1" applyAlignment="1">
      <alignment horizontal="right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169" fontId="2" fillId="2" borderId="3" xfId="0" quotePrefix="1" applyNumberFormat="1" applyFont="1" applyFill="1" applyBorder="1" applyAlignment="1">
      <alignment horizontal="center"/>
    </xf>
  </cellXfs>
  <cellStyles count="4">
    <cellStyle name="Currency" xfId="1" builtinId="4"/>
    <cellStyle name="Currency [0]" xfId="2" builtinId="7"/>
    <cellStyle name="Normal" xfId="0" builtinId="0"/>
    <cellStyle name="Normal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2"/>
  <sheetViews>
    <sheetView tabSelected="1" topLeftCell="A85" workbookViewId="0">
      <selection activeCell="E98" sqref="E98"/>
    </sheetView>
  </sheetViews>
  <sheetFormatPr defaultRowHeight="14.4" x14ac:dyDescent="0.3"/>
  <cols>
    <col min="1" max="2" width="8.88671875" style="94"/>
    <col min="3" max="3" width="12.44140625" style="94" customWidth="1"/>
    <col min="4" max="4" width="10.109375" style="94" bestFit="1" customWidth="1"/>
    <col min="5" max="5" width="11.109375" style="94" bestFit="1" customWidth="1"/>
    <col min="6" max="6" width="22.6640625" style="94" bestFit="1" customWidth="1"/>
    <col min="7" max="7" width="42.109375" style="94" bestFit="1" customWidth="1"/>
    <col min="8" max="8" width="28.88671875" style="94" customWidth="1"/>
    <col min="9" max="9" width="34.109375" style="95" bestFit="1" customWidth="1"/>
    <col min="10" max="10" width="11.5546875" style="94" bestFit="1" customWidth="1"/>
    <col min="11" max="11" width="33.5546875" style="94" customWidth="1"/>
    <col min="12" max="12" width="11" style="94" bestFit="1" customWidth="1"/>
    <col min="13" max="13" width="12.6640625" style="94" bestFit="1" customWidth="1"/>
    <col min="14" max="14" width="15.33203125" style="94" customWidth="1"/>
    <col min="15" max="15" width="11.33203125" style="94" customWidth="1"/>
    <col min="16" max="16" width="12.109375" style="94" customWidth="1"/>
    <col min="17" max="17" width="11.21875" style="94" bestFit="1" customWidth="1"/>
    <col min="18" max="18" width="17.77734375" style="94" bestFit="1" customWidth="1"/>
    <col min="19" max="21" width="8.88671875" style="94"/>
    <col min="22" max="23" width="16.88671875" style="94" bestFit="1" customWidth="1"/>
    <col min="24" max="24" width="16.6640625" style="94" bestFit="1" customWidth="1"/>
    <col min="25" max="25" width="16" style="94" bestFit="1" customWidth="1"/>
    <col min="26" max="26" width="16.88671875" style="94" bestFit="1" customWidth="1"/>
    <col min="27" max="27" width="12" style="94" bestFit="1" customWidth="1"/>
    <col min="28" max="28" width="16.21875" style="94" bestFit="1" customWidth="1"/>
    <col min="29" max="29" width="12" style="94" bestFit="1" customWidth="1"/>
    <col min="30" max="16384" width="8.88671875" style="94"/>
  </cols>
  <sheetData>
    <row r="1" spans="1:30" s="2" customFormat="1" ht="17.399999999999999" x14ac:dyDescent="0.3">
      <c r="A1" s="52"/>
      <c r="B1" s="53" t="s">
        <v>0</v>
      </c>
      <c r="C1" s="54"/>
      <c r="D1" s="55"/>
      <c r="E1" s="54"/>
      <c r="F1" s="54"/>
      <c r="G1" s="54"/>
      <c r="H1" s="56"/>
      <c r="I1" s="57"/>
      <c r="L1" s="58"/>
      <c r="M1" s="20"/>
      <c r="AA1" s="59"/>
      <c r="AC1" s="94"/>
    </row>
    <row r="2" spans="1:30" s="2" customFormat="1" ht="13.2" x14ac:dyDescent="0.25">
      <c r="A2" s="1"/>
      <c r="B2" s="1" t="s">
        <v>1</v>
      </c>
      <c r="C2" s="1" t="s">
        <v>2</v>
      </c>
      <c r="D2" s="5" t="s">
        <v>3</v>
      </c>
      <c r="E2" s="1" t="s">
        <v>4</v>
      </c>
      <c r="F2" s="1" t="s">
        <v>5</v>
      </c>
      <c r="G2" s="1" t="s">
        <v>6</v>
      </c>
      <c r="H2" s="1" t="s">
        <v>281</v>
      </c>
      <c r="I2" s="1" t="s">
        <v>282</v>
      </c>
      <c r="J2" s="22" t="s">
        <v>7</v>
      </c>
      <c r="K2" s="25" t="s">
        <v>8</v>
      </c>
      <c r="L2" s="1" t="s">
        <v>9</v>
      </c>
      <c r="M2" s="1" t="s">
        <v>10</v>
      </c>
      <c r="N2" s="60" t="s">
        <v>11</v>
      </c>
      <c r="O2" s="5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/>
      <c r="V2" s="1" t="s">
        <v>18</v>
      </c>
      <c r="W2" s="1" t="s">
        <v>19</v>
      </c>
      <c r="X2" s="1" t="s">
        <v>20</v>
      </c>
      <c r="Y2" s="1" t="s">
        <v>21</v>
      </c>
      <c r="Z2" s="1" t="s">
        <v>22</v>
      </c>
      <c r="AA2" s="1" t="s">
        <v>23</v>
      </c>
      <c r="AB2" s="1" t="s">
        <v>24</v>
      </c>
      <c r="AC2" s="1" t="s">
        <v>25</v>
      </c>
      <c r="AD2" s="1" t="s">
        <v>26</v>
      </c>
    </row>
    <row r="3" spans="1:30" s="2" customFormat="1" ht="13.2" x14ac:dyDescent="0.25">
      <c r="A3" s="1" t="s">
        <v>27</v>
      </c>
      <c r="B3" s="1" t="s">
        <v>28</v>
      </c>
      <c r="C3" s="1" t="s">
        <v>28</v>
      </c>
      <c r="D3" s="5" t="s">
        <v>2</v>
      </c>
      <c r="E3" s="1"/>
      <c r="F3" s="1"/>
      <c r="G3" s="1"/>
      <c r="J3" s="22" t="s">
        <v>29</v>
      </c>
      <c r="K3" s="25" t="s">
        <v>30</v>
      </c>
      <c r="L3" s="1" t="s">
        <v>28</v>
      </c>
      <c r="M3" s="1" t="s">
        <v>11</v>
      </c>
      <c r="N3" s="60" t="s">
        <v>31</v>
      </c>
      <c r="O3" s="20"/>
      <c r="P3" s="1" t="s">
        <v>32</v>
      </c>
      <c r="W3" s="1"/>
      <c r="X3" s="1"/>
      <c r="Y3" s="1"/>
      <c r="Z3" s="1"/>
      <c r="AA3" s="1"/>
      <c r="AB3" s="1" t="s">
        <v>33</v>
      </c>
      <c r="AC3" s="61"/>
      <c r="AD3" s="1" t="s">
        <v>34</v>
      </c>
    </row>
    <row r="4" spans="1:30" x14ac:dyDescent="0.3">
      <c r="K4" s="96"/>
    </row>
    <row r="5" spans="1:30" s="1" customFormat="1" ht="13.2" x14ac:dyDescent="0.25">
      <c r="A5" s="1">
        <v>19</v>
      </c>
      <c r="B5" s="2">
        <v>6</v>
      </c>
      <c r="C5" s="2">
        <v>0</v>
      </c>
      <c r="D5" s="20">
        <v>74.781000000000006</v>
      </c>
      <c r="E5" s="2" t="s">
        <v>35</v>
      </c>
      <c r="F5" s="2" t="s">
        <v>36</v>
      </c>
      <c r="G5" s="2" t="s">
        <v>37</v>
      </c>
      <c r="H5" s="2">
        <v>900176478</v>
      </c>
      <c r="I5" s="62">
        <v>389000</v>
      </c>
      <c r="J5" s="19">
        <f xml:space="preserve"> ROUND((P5*275000)+(O5*(5200))+(Q5*2650)+(R5*840)+(S5*500)+(T5*840)+(V5*1400)+(W5*670)+(X5*1300)+(Y5*420)+(Z5*2650),-3)</f>
        <v>389000</v>
      </c>
      <c r="K5" s="26" t="s">
        <v>38</v>
      </c>
      <c r="L5" s="2" t="s">
        <v>39</v>
      </c>
      <c r="M5" s="2"/>
      <c r="N5" s="58"/>
      <c r="O5" s="20">
        <f>D5-P5</f>
        <v>74.781000000000006</v>
      </c>
      <c r="P5" s="2">
        <v>0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4">
        <v>935000</v>
      </c>
      <c r="AC5" s="63">
        <f>J5-AB5</f>
        <v>-546000</v>
      </c>
      <c r="AD5" s="2"/>
    </row>
    <row r="6" spans="1:30" s="1" customFormat="1" ht="13.2" x14ac:dyDescent="0.25">
      <c r="A6" s="1">
        <v>16</v>
      </c>
      <c r="B6" s="2">
        <v>48</v>
      </c>
      <c r="C6" s="2">
        <v>0</v>
      </c>
      <c r="D6" s="20">
        <v>508.51400000000001</v>
      </c>
      <c r="E6" s="2" t="s">
        <v>35</v>
      </c>
      <c r="F6" s="2" t="s">
        <v>40</v>
      </c>
      <c r="G6" s="2" t="s">
        <v>41</v>
      </c>
      <c r="H6" s="2">
        <v>900176588</v>
      </c>
      <c r="I6" s="62">
        <v>2161000</v>
      </c>
      <c r="J6" s="19">
        <f xml:space="preserve"> ROUND((P6*275000)+(O6*4250)+(Q6*2650)+(R6*840)+(T6*840)+(V6*2650)+(W6*670)+(X6*1300)+(Y6*420)+(Z6*2650),-3)</f>
        <v>2161000</v>
      </c>
      <c r="K6" s="26" t="s">
        <v>42</v>
      </c>
      <c r="L6" s="2" t="s">
        <v>43</v>
      </c>
      <c r="M6" s="64">
        <v>36647</v>
      </c>
      <c r="N6" s="58">
        <v>280000</v>
      </c>
      <c r="O6" s="20">
        <f>D6-P6</f>
        <v>508.51400000000001</v>
      </c>
      <c r="P6" s="2">
        <v>0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4">
        <v>3280000</v>
      </c>
      <c r="AC6" s="63">
        <f>J6-AB6</f>
        <v>-1119000</v>
      </c>
      <c r="AD6" s="2"/>
    </row>
    <row r="7" spans="1:30" s="1" customFormat="1" ht="13.2" x14ac:dyDescent="0.25">
      <c r="A7" s="1">
        <v>19</v>
      </c>
      <c r="B7" s="2">
        <v>60</v>
      </c>
      <c r="C7" s="2">
        <v>0</v>
      </c>
      <c r="D7" s="20">
        <v>3808.7665999999999</v>
      </c>
      <c r="E7" s="2" t="s">
        <v>44</v>
      </c>
      <c r="F7" s="2" t="s">
        <v>45</v>
      </c>
      <c r="G7" s="2" t="s">
        <v>46</v>
      </c>
      <c r="H7" s="2">
        <v>900176784</v>
      </c>
      <c r="I7" s="62">
        <v>15351000</v>
      </c>
      <c r="J7" s="19">
        <f>ROUND((P7*275000)+(O7*3460)+(Q7*2650)+(R7*840)+(S7*500)+(T7*840)+(V7*1260)+(W7*670)+(X7*1300)+(Y7*420)+(Z7*2650),-3)</f>
        <v>15351000</v>
      </c>
      <c r="K7" s="26" t="s">
        <v>47</v>
      </c>
      <c r="L7" s="2" t="s">
        <v>48</v>
      </c>
      <c r="M7" s="2"/>
      <c r="N7" s="58"/>
      <c r="O7" s="20">
        <v>3808.7665999999999</v>
      </c>
      <c r="P7" s="2">
        <v>0</v>
      </c>
      <c r="Q7" s="2">
        <v>470</v>
      </c>
      <c r="R7" s="2">
        <v>158</v>
      </c>
      <c r="S7" s="2"/>
      <c r="T7" s="2">
        <v>690</v>
      </c>
      <c r="U7" s="2"/>
      <c r="V7" s="2"/>
      <c r="W7" s="2">
        <v>320</v>
      </c>
      <c r="X7" s="2"/>
      <c r="Y7" s="2"/>
      <c r="Z7" s="2"/>
      <c r="AA7" s="2"/>
      <c r="AB7" s="4">
        <v>27501000</v>
      </c>
      <c r="AC7" s="63">
        <f>J7-AB7</f>
        <v>-12150000</v>
      </c>
      <c r="AD7" s="2"/>
    </row>
    <row r="8" spans="1:30" s="1" customFormat="1" ht="13.2" x14ac:dyDescent="0.25">
      <c r="A8" s="1">
        <v>25</v>
      </c>
      <c r="B8" s="2">
        <v>69</v>
      </c>
      <c r="C8" s="2">
        <v>19</v>
      </c>
      <c r="D8" s="20">
        <v>5.0867000000000004</v>
      </c>
      <c r="E8" s="2" t="s">
        <v>49</v>
      </c>
      <c r="F8" s="2" t="s">
        <v>50</v>
      </c>
      <c r="G8" s="2" t="s">
        <v>51</v>
      </c>
      <c r="H8" s="2">
        <v>900203778</v>
      </c>
      <c r="I8" s="62">
        <v>500</v>
      </c>
      <c r="J8" s="19">
        <f>ROUND((O8*600)+500,-2)</f>
        <v>3600</v>
      </c>
      <c r="K8" s="65" t="s">
        <v>52</v>
      </c>
      <c r="L8" s="2" t="s">
        <v>53</v>
      </c>
      <c r="M8" s="2"/>
      <c r="N8" s="58"/>
      <c r="O8" s="20">
        <f>D8-P8</f>
        <v>5.0867000000000004</v>
      </c>
      <c r="P8" s="2">
        <v>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>
        <v>500</v>
      </c>
      <c r="AC8" s="63">
        <f>J8-AB8</f>
        <v>3100</v>
      </c>
      <c r="AD8" s="2"/>
    </row>
    <row r="9" spans="1:30" s="2" customFormat="1" ht="13.2" x14ac:dyDescent="0.25">
      <c r="A9" s="1">
        <v>19</v>
      </c>
      <c r="B9" s="2">
        <v>236</v>
      </c>
      <c r="C9" s="2">
        <v>1</v>
      </c>
      <c r="D9" s="20">
        <v>948.18089999999995</v>
      </c>
      <c r="E9" s="2" t="s">
        <v>54</v>
      </c>
      <c r="F9" s="2" t="s">
        <v>55</v>
      </c>
      <c r="G9" s="2" t="s">
        <v>56</v>
      </c>
      <c r="H9" s="2">
        <v>900297144</v>
      </c>
      <c r="I9" s="62">
        <v>5824000</v>
      </c>
      <c r="J9" s="19">
        <f>ROUND((P9*275000)+(O9*5550)+(Q9*2650)+(R9*840)+(S9*500)*(T9*840)+(V9*2650)+(W9*670)+(X9*1300)+(Y9*420)+(Z9*2650),-3)</f>
        <v>5824000</v>
      </c>
      <c r="K9" s="26" t="s">
        <v>57</v>
      </c>
      <c r="L9" s="2" t="s">
        <v>58</v>
      </c>
      <c r="M9" s="64" t="s">
        <v>59</v>
      </c>
      <c r="N9" s="58">
        <v>5973540</v>
      </c>
      <c r="O9" s="20">
        <v>948.18089999999995</v>
      </c>
      <c r="P9" s="2">
        <v>0</v>
      </c>
      <c r="Q9" s="2">
        <v>192</v>
      </c>
      <c r="R9" s="2">
        <v>63</v>
      </c>
      <c r="T9" s="2">
        <v>252</v>
      </c>
      <c r="AB9" s="4">
        <v>6677000</v>
      </c>
      <c r="AC9" s="63">
        <f>J9-AB9</f>
        <v>-853000</v>
      </c>
    </row>
    <row r="10" spans="1:30" x14ac:dyDescent="0.3">
      <c r="AC10" s="2"/>
    </row>
    <row r="11" spans="1:30" x14ac:dyDescent="0.3">
      <c r="AC11" s="2"/>
    </row>
    <row r="12" spans="1:30" s="2" customFormat="1" ht="17.399999999999999" x14ac:dyDescent="0.3">
      <c r="A12" s="52"/>
      <c r="B12" s="49" t="s">
        <v>60</v>
      </c>
      <c r="C12" s="50"/>
      <c r="D12" s="50"/>
      <c r="E12" s="50"/>
      <c r="F12" s="50"/>
      <c r="G12" s="50"/>
      <c r="H12" s="50"/>
      <c r="I12" s="51"/>
      <c r="M12" s="3"/>
      <c r="X12" s="4"/>
      <c r="AC12" s="94"/>
    </row>
    <row r="13" spans="1:30" s="1" customFormat="1" ht="13.2" x14ac:dyDescent="0.25">
      <c r="B13" s="1" t="s">
        <v>61</v>
      </c>
      <c r="C13" s="5" t="s">
        <v>3</v>
      </c>
      <c r="D13" s="1" t="s">
        <v>4</v>
      </c>
      <c r="E13" s="1" t="s">
        <v>5</v>
      </c>
      <c r="F13" s="1" t="s">
        <v>6</v>
      </c>
      <c r="G13" s="1" t="s">
        <v>281</v>
      </c>
      <c r="H13" s="1" t="s">
        <v>282</v>
      </c>
      <c r="I13" s="6" t="s">
        <v>7</v>
      </c>
      <c r="J13" s="1" t="s">
        <v>8</v>
      </c>
      <c r="K13" s="25" t="s">
        <v>9</v>
      </c>
      <c r="L13" s="1" t="s">
        <v>10</v>
      </c>
      <c r="M13" s="1" t="s">
        <v>11</v>
      </c>
      <c r="N13" s="5" t="s">
        <v>12</v>
      </c>
      <c r="O13" s="1" t="s">
        <v>13</v>
      </c>
      <c r="P13" s="1" t="s">
        <v>14</v>
      </c>
      <c r="Q13" s="1" t="s">
        <v>62</v>
      </c>
      <c r="R13" s="1" t="s">
        <v>15</v>
      </c>
      <c r="S13" s="1" t="s">
        <v>63</v>
      </c>
      <c r="T13" s="1" t="s">
        <v>17</v>
      </c>
      <c r="U13" s="1" t="s">
        <v>19</v>
      </c>
      <c r="W13" s="1" t="s">
        <v>18</v>
      </c>
      <c r="X13" s="1" t="s">
        <v>21</v>
      </c>
      <c r="Y13" s="66" t="s">
        <v>24</v>
      </c>
      <c r="Z13" s="1" t="s">
        <v>25</v>
      </c>
      <c r="AC13" s="2"/>
    </row>
    <row r="14" spans="1:30" s="1" customFormat="1" ht="13.2" x14ac:dyDescent="0.25">
      <c r="A14" s="1" t="s">
        <v>27</v>
      </c>
      <c r="B14" s="1" t="s">
        <v>28</v>
      </c>
      <c r="C14" s="5" t="s">
        <v>2</v>
      </c>
      <c r="I14" s="6" t="s">
        <v>29</v>
      </c>
      <c r="J14" s="1" t="s">
        <v>30</v>
      </c>
      <c r="K14" s="25" t="s">
        <v>28</v>
      </c>
      <c r="L14" s="1" t="s">
        <v>11</v>
      </c>
      <c r="M14" s="1" t="s">
        <v>31</v>
      </c>
      <c r="N14" s="5"/>
      <c r="O14" s="1" t="s">
        <v>32</v>
      </c>
      <c r="W14" s="1" t="s">
        <v>64</v>
      </c>
      <c r="Y14" s="66" t="s">
        <v>33</v>
      </c>
      <c r="AC14" s="2"/>
    </row>
    <row r="15" spans="1:30" x14ac:dyDescent="0.3">
      <c r="I15" s="97"/>
      <c r="K15" s="96"/>
      <c r="AC15" s="2"/>
    </row>
    <row r="16" spans="1:30" s="2" customFormat="1" ht="13.2" x14ac:dyDescent="0.25">
      <c r="A16" s="2">
        <v>22</v>
      </c>
      <c r="B16" s="2">
        <v>135</v>
      </c>
      <c r="C16" s="3">
        <v>21.2242</v>
      </c>
      <c r="D16" s="2" t="s">
        <v>54</v>
      </c>
      <c r="E16" s="2" t="s">
        <v>65</v>
      </c>
      <c r="F16" s="2" t="s">
        <v>66</v>
      </c>
      <c r="G16" s="2">
        <v>900205275</v>
      </c>
      <c r="H16" s="67">
        <v>2240000</v>
      </c>
      <c r="I16" s="68">
        <f t="shared" ref="I16" si="0">ROUND((O16*275000)+(N16*3000)+(P16*2650)+(Q16*500)+(R16*840)+(S16*840)+(T16*840)+(U16*670)+(W16*1000)+(X16*420),-3)</f>
        <v>2240000</v>
      </c>
      <c r="J16" s="2" t="s">
        <v>67</v>
      </c>
      <c r="K16" s="26" t="s">
        <v>68</v>
      </c>
      <c r="L16" s="2" t="s">
        <v>69</v>
      </c>
      <c r="M16" s="69">
        <v>200000</v>
      </c>
      <c r="N16" s="3">
        <f>C16-O16</f>
        <v>13.2242</v>
      </c>
      <c r="O16" s="2">
        <v>8</v>
      </c>
      <c r="Y16" s="4">
        <v>3355000</v>
      </c>
      <c r="Z16" s="70">
        <f>I16-Y16</f>
        <v>-1115000</v>
      </c>
    </row>
    <row r="17" spans="1:29" x14ac:dyDescent="0.3">
      <c r="AC17" s="2"/>
    </row>
    <row r="18" spans="1:29" x14ac:dyDescent="0.3">
      <c r="AC18" s="2"/>
    </row>
    <row r="19" spans="1:29" s="2" customFormat="1" ht="17.399999999999999" x14ac:dyDescent="0.3">
      <c r="B19" s="7" t="s">
        <v>70</v>
      </c>
      <c r="C19" s="7"/>
      <c r="D19" s="8"/>
      <c r="E19" s="7"/>
      <c r="F19" s="7"/>
      <c r="G19" s="7"/>
      <c r="H19" s="9"/>
      <c r="I19" s="28"/>
      <c r="L19" s="10"/>
      <c r="Y19" s="11"/>
    </row>
    <row r="20" spans="1:29" s="2" customFormat="1" ht="13.2" x14ac:dyDescent="0.25">
      <c r="A20" s="2" t="s">
        <v>27</v>
      </c>
      <c r="B20" s="1" t="s">
        <v>1</v>
      </c>
      <c r="C20" s="1" t="s">
        <v>2</v>
      </c>
      <c r="D20" s="12" t="s">
        <v>3</v>
      </c>
      <c r="E20" s="1" t="s">
        <v>4</v>
      </c>
      <c r="F20" s="1" t="s">
        <v>5</v>
      </c>
      <c r="G20" s="1" t="s">
        <v>6</v>
      </c>
      <c r="H20" s="1" t="s">
        <v>281</v>
      </c>
      <c r="I20" s="1" t="s">
        <v>282</v>
      </c>
      <c r="J20" s="13" t="s">
        <v>7</v>
      </c>
      <c r="K20" s="25" t="s">
        <v>8</v>
      </c>
      <c r="L20" s="1" t="s">
        <v>9</v>
      </c>
      <c r="M20" s="1" t="s">
        <v>10</v>
      </c>
      <c r="N20" s="14" t="s">
        <v>11</v>
      </c>
      <c r="O20" s="1" t="s">
        <v>12</v>
      </c>
      <c r="P20" s="1" t="s">
        <v>13</v>
      </c>
      <c r="Q20" s="1" t="s">
        <v>14</v>
      </c>
      <c r="R20" s="1" t="s">
        <v>15</v>
      </c>
      <c r="S20" s="1" t="s">
        <v>63</v>
      </c>
      <c r="T20" s="1" t="s">
        <v>17</v>
      </c>
      <c r="U20" s="1" t="s">
        <v>71</v>
      </c>
      <c r="V20" s="1" t="s">
        <v>18</v>
      </c>
      <c r="W20" s="2" t="s">
        <v>72</v>
      </c>
      <c r="X20" s="1" t="s">
        <v>24</v>
      </c>
      <c r="Y20" s="1" t="s">
        <v>25</v>
      </c>
      <c r="Z20" s="1" t="s">
        <v>26</v>
      </c>
      <c r="AA20" s="15" t="s">
        <v>73</v>
      </c>
    </row>
    <row r="21" spans="1:29" s="2" customFormat="1" ht="13.2" x14ac:dyDescent="0.25">
      <c r="B21" s="1" t="s">
        <v>74</v>
      </c>
      <c r="C21" s="1" t="s">
        <v>74</v>
      </c>
      <c r="D21" s="12" t="s">
        <v>2</v>
      </c>
      <c r="E21" s="1"/>
      <c r="F21" s="1"/>
      <c r="J21" s="13" t="s">
        <v>29</v>
      </c>
      <c r="K21" s="25" t="s">
        <v>30</v>
      </c>
      <c r="L21" s="1" t="s">
        <v>28</v>
      </c>
      <c r="M21" s="1" t="s">
        <v>11</v>
      </c>
      <c r="N21" s="14" t="s">
        <v>31</v>
      </c>
      <c r="P21" s="1" t="s">
        <v>32</v>
      </c>
      <c r="W21" s="2" t="s">
        <v>75</v>
      </c>
      <c r="X21" s="1" t="s">
        <v>33</v>
      </c>
      <c r="Y21" s="1"/>
      <c r="Z21" s="1" t="s">
        <v>34</v>
      </c>
      <c r="AA21" s="11"/>
    </row>
    <row r="22" spans="1:29" x14ac:dyDescent="0.3">
      <c r="K22" s="96"/>
      <c r="AC22" s="2"/>
    </row>
    <row r="23" spans="1:29" s="2" customFormat="1" ht="13.2" x14ac:dyDescent="0.25">
      <c r="A23" s="2">
        <v>13</v>
      </c>
      <c r="B23" s="2">
        <v>5</v>
      </c>
      <c r="C23" s="2">
        <v>0</v>
      </c>
      <c r="D23" s="71">
        <v>232.5256</v>
      </c>
      <c r="E23" s="2" t="s">
        <v>35</v>
      </c>
      <c r="F23" s="2" t="s">
        <v>76</v>
      </c>
      <c r="G23" s="2" t="s">
        <v>77</v>
      </c>
      <c r="H23" s="2">
        <v>900176832</v>
      </c>
      <c r="I23" s="67">
        <v>1430000</v>
      </c>
      <c r="J23" s="72">
        <v>1430000</v>
      </c>
      <c r="K23" s="26" t="s">
        <v>78</v>
      </c>
      <c r="L23" s="2" t="s">
        <v>79</v>
      </c>
      <c r="M23" s="64">
        <v>38237</v>
      </c>
      <c r="N23" s="10">
        <v>329188</v>
      </c>
      <c r="O23" s="2">
        <v>232.5256</v>
      </c>
      <c r="W23" s="2" t="s">
        <v>44</v>
      </c>
      <c r="X23" s="4">
        <v>2790000</v>
      </c>
      <c r="Y23" s="73">
        <v>-1360000</v>
      </c>
      <c r="Z23" s="2" t="s">
        <v>44</v>
      </c>
      <c r="AA23" s="11">
        <v>-48.74551971326165</v>
      </c>
    </row>
    <row r="24" spans="1:29" s="2" customFormat="1" ht="13.2" x14ac:dyDescent="0.25">
      <c r="A24" s="2">
        <v>13</v>
      </c>
      <c r="B24" s="2">
        <v>5</v>
      </c>
      <c r="C24" s="2">
        <v>2</v>
      </c>
      <c r="D24" s="71">
        <v>449.25110000000001</v>
      </c>
      <c r="E24" s="2" t="s">
        <v>35</v>
      </c>
      <c r="F24" s="2" t="s">
        <v>80</v>
      </c>
      <c r="G24" s="2" t="s">
        <v>81</v>
      </c>
      <c r="H24" s="2">
        <v>900176887</v>
      </c>
      <c r="I24" s="67">
        <v>2763000</v>
      </c>
      <c r="J24" s="72">
        <v>2763000</v>
      </c>
      <c r="K24" s="26" t="s">
        <v>82</v>
      </c>
      <c r="L24" s="2" t="s">
        <v>83</v>
      </c>
      <c r="M24" s="2" t="s">
        <v>84</v>
      </c>
      <c r="N24" s="10">
        <v>420816</v>
      </c>
      <c r="O24" s="74">
        <v>449.25110000000001</v>
      </c>
      <c r="W24" s="2" t="s">
        <v>44</v>
      </c>
      <c r="X24" s="4">
        <v>5391000</v>
      </c>
      <c r="Y24" s="73">
        <v>-2628000</v>
      </c>
      <c r="Z24" s="2" t="s">
        <v>44</v>
      </c>
      <c r="AA24" s="11">
        <v>-48.747913188647743</v>
      </c>
    </row>
    <row r="25" spans="1:29" s="2" customFormat="1" ht="13.2" x14ac:dyDescent="0.25">
      <c r="A25" s="2">
        <v>13</v>
      </c>
      <c r="B25" s="2">
        <v>5</v>
      </c>
      <c r="C25" s="2">
        <v>3</v>
      </c>
      <c r="D25" s="71">
        <v>224.83969999999999</v>
      </c>
      <c r="E25" s="2" t="s">
        <v>35</v>
      </c>
      <c r="F25" s="2" t="s">
        <v>85</v>
      </c>
      <c r="G25" s="2" t="s">
        <v>77</v>
      </c>
      <c r="H25" s="2">
        <v>900176928</v>
      </c>
      <c r="I25" s="67">
        <v>1383000</v>
      </c>
      <c r="J25" s="72">
        <v>1383000</v>
      </c>
      <c r="K25" s="26" t="s">
        <v>78</v>
      </c>
      <c r="M25" s="64"/>
      <c r="N25" s="10"/>
      <c r="O25" s="2">
        <v>224.83969999999999</v>
      </c>
      <c r="W25" s="2" t="s">
        <v>44</v>
      </c>
      <c r="X25" s="4">
        <v>2698000</v>
      </c>
      <c r="Y25" s="73">
        <v>-1315000</v>
      </c>
      <c r="Z25" s="2" t="s">
        <v>44</v>
      </c>
      <c r="AA25" s="11">
        <v>-48.739807264640476</v>
      </c>
    </row>
    <row r="26" spans="1:29" s="2" customFormat="1" ht="13.2" x14ac:dyDescent="0.25">
      <c r="A26" s="2">
        <v>13</v>
      </c>
      <c r="B26" s="2">
        <v>5</v>
      </c>
      <c r="C26" s="2">
        <v>4</v>
      </c>
      <c r="D26" s="71">
        <v>256.95960000000002</v>
      </c>
      <c r="E26" s="2" t="s">
        <v>35</v>
      </c>
      <c r="F26" s="2" t="s">
        <v>86</v>
      </c>
      <c r="G26" s="2" t="s">
        <v>81</v>
      </c>
      <c r="H26" s="2">
        <v>900176942</v>
      </c>
      <c r="I26" s="67">
        <v>1580000</v>
      </c>
      <c r="J26" s="72">
        <v>1580000</v>
      </c>
      <c r="K26" s="26" t="s">
        <v>82</v>
      </c>
      <c r="N26" s="10"/>
      <c r="O26" s="74">
        <v>256.95960000000002</v>
      </c>
      <c r="W26" s="2" t="s">
        <v>44</v>
      </c>
      <c r="X26" s="4">
        <v>3084000</v>
      </c>
      <c r="Y26" s="73">
        <v>-1504000</v>
      </c>
      <c r="Z26" s="2" t="s">
        <v>44</v>
      </c>
      <c r="AA26" s="11">
        <v>-48.767833981841761</v>
      </c>
    </row>
    <row r="27" spans="1:29" s="2" customFormat="1" ht="13.2" x14ac:dyDescent="0.25">
      <c r="A27" s="2">
        <v>13</v>
      </c>
      <c r="B27" s="2">
        <v>6</v>
      </c>
      <c r="C27" s="2">
        <v>1</v>
      </c>
      <c r="D27" s="71">
        <v>69.379099999999994</v>
      </c>
      <c r="E27" s="2" t="s">
        <v>35</v>
      </c>
      <c r="F27" s="2" t="s">
        <v>87</v>
      </c>
      <c r="G27" s="2" t="s">
        <v>77</v>
      </c>
      <c r="H27" s="2">
        <v>900176980</v>
      </c>
      <c r="I27" s="67">
        <v>427000</v>
      </c>
      <c r="J27" s="72">
        <v>427000</v>
      </c>
      <c r="K27" s="26" t="s">
        <v>78</v>
      </c>
      <c r="L27" s="2" t="s">
        <v>88</v>
      </c>
      <c r="M27" s="64"/>
      <c r="N27" s="10"/>
      <c r="O27" s="2">
        <v>69.379099999999994</v>
      </c>
      <c r="P27" s="75"/>
      <c r="W27" s="2" t="s">
        <v>44</v>
      </c>
      <c r="X27" s="4">
        <v>833000</v>
      </c>
      <c r="Y27" s="73">
        <v>-406000</v>
      </c>
      <c r="Z27" s="2" t="s">
        <v>44</v>
      </c>
      <c r="AA27" s="11">
        <v>-48.739495798319325</v>
      </c>
    </row>
    <row r="28" spans="1:29" s="2" customFormat="1" ht="13.2" x14ac:dyDescent="0.25">
      <c r="A28" s="2">
        <v>13</v>
      </c>
      <c r="B28" s="2">
        <v>7</v>
      </c>
      <c r="C28" s="2">
        <v>1</v>
      </c>
      <c r="D28" s="71">
        <v>447.10969999999998</v>
      </c>
      <c r="E28" s="2" t="s">
        <v>35</v>
      </c>
      <c r="F28" s="2" t="s">
        <v>89</v>
      </c>
      <c r="G28" s="2" t="s">
        <v>90</v>
      </c>
      <c r="H28" s="2">
        <v>900253395</v>
      </c>
      <c r="I28" s="67">
        <v>1565000</v>
      </c>
      <c r="J28" s="72">
        <v>1565000</v>
      </c>
      <c r="K28" s="76" t="s">
        <v>91</v>
      </c>
      <c r="L28" s="77" t="s">
        <v>92</v>
      </c>
      <c r="M28" s="78">
        <v>20121120</v>
      </c>
      <c r="N28" s="79">
        <v>5480000</v>
      </c>
      <c r="O28" s="2">
        <v>472.10969999999998</v>
      </c>
      <c r="W28" s="2">
        <v>15</v>
      </c>
      <c r="X28" s="4">
        <v>3468000</v>
      </c>
      <c r="Y28" s="73">
        <v>-1903000</v>
      </c>
      <c r="AA28" s="11">
        <v>-54.873125720876587</v>
      </c>
    </row>
    <row r="29" spans="1:29" s="2" customFormat="1" ht="13.2" x14ac:dyDescent="0.25">
      <c r="A29" s="2">
        <v>13</v>
      </c>
      <c r="B29" s="2">
        <v>8</v>
      </c>
      <c r="D29" s="71">
        <v>821.61410000000001</v>
      </c>
      <c r="E29" s="2" t="s">
        <v>35</v>
      </c>
      <c r="F29" s="2" t="s">
        <v>93</v>
      </c>
      <c r="G29" s="2" t="s">
        <v>90</v>
      </c>
      <c r="H29" s="2">
        <v>900253405</v>
      </c>
      <c r="I29" s="67">
        <v>2876000</v>
      </c>
      <c r="J29" s="72">
        <v>2876000</v>
      </c>
      <c r="K29" s="76" t="s">
        <v>91</v>
      </c>
      <c r="L29" s="77" t="s">
        <v>92</v>
      </c>
      <c r="M29" s="78">
        <v>20121120</v>
      </c>
      <c r="N29" s="79">
        <v>5480000</v>
      </c>
      <c r="O29" s="2">
        <v>821.61410000000001</v>
      </c>
      <c r="W29" s="2">
        <v>15</v>
      </c>
      <c r="X29" s="4">
        <v>4067000</v>
      </c>
      <c r="Y29" s="73">
        <v>-1191000</v>
      </c>
      <c r="AA29" s="11">
        <v>-29.284484878288666</v>
      </c>
    </row>
    <row r="30" spans="1:29" s="2" customFormat="1" ht="13.2" x14ac:dyDescent="0.25">
      <c r="A30" s="2">
        <v>13</v>
      </c>
      <c r="B30" s="2">
        <v>15</v>
      </c>
      <c r="C30" s="2">
        <v>1</v>
      </c>
      <c r="D30" s="71">
        <v>602.92719999999997</v>
      </c>
      <c r="E30" s="2" t="s">
        <v>35</v>
      </c>
      <c r="F30" s="2" t="s">
        <v>94</v>
      </c>
      <c r="G30" s="2" t="s">
        <v>95</v>
      </c>
      <c r="H30" s="2">
        <v>900291289</v>
      </c>
      <c r="I30" s="67">
        <v>3126000</v>
      </c>
      <c r="J30" s="72">
        <v>4015000</v>
      </c>
      <c r="K30" s="65" t="s">
        <v>96</v>
      </c>
      <c r="L30" s="78" t="s">
        <v>97</v>
      </c>
      <c r="M30" s="80">
        <v>43119</v>
      </c>
      <c r="N30" s="79">
        <v>5821556</v>
      </c>
      <c r="O30" s="2">
        <v>602.92719999999997</v>
      </c>
      <c r="P30" s="2" t="s">
        <v>98</v>
      </c>
      <c r="Q30" s="2">
        <v>540</v>
      </c>
      <c r="S30" s="2">
        <v>50</v>
      </c>
      <c r="W30" s="2">
        <v>14</v>
      </c>
      <c r="X30" s="4">
        <v>5387000</v>
      </c>
      <c r="Y30" s="73">
        <v>-1372000</v>
      </c>
      <c r="AA30" s="11">
        <v>-25.468720994987933</v>
      </c>
    </row>
    <row r="31" spans="1:29" s="2" customFormat="1" ht="13.2" x14ac:dyDescent="0.25">
      <c r="A31" s="2">
        <v>13</v>
      </c>
      <c r="B31" s="2">
        <v>19</v>
      </c>
      <c r="D31" s="71">
        <v>1829.5409</v>
      </c>
      <c r="E31" s="2" t="s">
        <v>35</v>
      </c>
      <c r="F31" s="2" t="s">
        <v>99</v>
      </c>
      <c r="G31" s="2" t="s">
        <v>100</v>
      </c>
      <c r="H31" s="2">
        <v>900179378</v>
      </c>
      <c r="I31" s="67">
        <v>7776000</v>
      </c>
      <c r="J31" s="72">
        <v>7776000</v>
      </c>
      <c r="K31" s="26" t="s">
        <v>101</v>
      </c>
      <c r="L31" s="2" t="s">
        <v>102</v>
      </c>
      <c r="M31" s="2" t="s">
        <v>103</v>
      </c>
      <c r="N31" s="10" t="s">
        <v>104</v>
      </c>
      <c r="O31" s="2">
        <v>1829.5409</v>
      </c>
      <c r="W31" s="2">
        <v>15</v>
      </c>
      <c r="X31" s="4">
        <v>9056000</v>
      </c>
      <c r="Y31" s="73">
        <v>-1280000</v>
      </c>
      <c r="AA31" s="11">
        <v>-14.134275618374557</v>
      </c>
    </row>
    <row r="32" spans="1:29" s="2" customFormat="1" ht="13.2" x14ac:dyDescent="0.25">
      <c r="A32" s="2">
        <v>13</v>
      </c>
      <c r="B32" s="2">
        <v>21</v>
      </c>
      <c r="C32" s="2">
        <v>1</v>
      </c>
      <c r="D32" s="71">
        <v>281.37079999999997</v>
      </c>
      <c r="E32" s="2" t="s">
        <v>35</v>
      </c>
      <c r="F32" s="2" t="s">
        <v>105</v>
      </c>
      <c r="G32" s="2" t="s">
        <v>106</v>
      </c>
      <c r="H32" s="2">
        <v>900217991</v>
      </c>
      <c r="I32" s="67">
        <v>1196000</v>
      </c>
      <c r="J32" s="72">
        <v>1196000</v>
      </c>
      <c r="K32" s="65" t="s">
        <v>107</v>
      </c>
      <c r="L32" s="78" t="s">
        <v>108</v>
      </c>
      <c r="M32" s="78" t="s">
        <v>109</v>
      </c>
      <c r="N32" s="79">
        <v>1645000</v>
      </c>
      <c r="O32" s="2">
        <v>281.37079999999997</v>
      </c>
      <c r="W32" s="2">
        <v>13</v>
      </c>
      <c r="X32" s="4">
        <v>1393000</v>
      </c>
      <c r="Y32" s="73">
        <v>-197000</v>
      </c>
      <c r="AA32" s="11">
        <v>-14.142139267767408</v>
      </c>
    </row>
    <row r="33" spans="1:29" s="2" customFormat="1" ht="13.2" x14ac:dyDescent="0.25">
      <c r="A33" s="2">
        <v>13</v>
      </c>
      <c r="B33" s="2">
        <v>30</v>
      </c>
      <c r="C33" s="2">
        <v>0</v>
      </c>
      <c r="D33" s="71">
        <v>313.59059999999999</v>
      </c>
      <c r="E33" s="2" t="s">
        <v>35</v>
      </c>
      <c r="F33" s="2" t="s">
        <v>110</v>
      </c>
      <c r="G33" s="2" t="s">
        <v>111</v>
      </c>
      <c r="H33" s="2">
        <v>900226614</v>
      </c>
      <c r="I33" s="67">
        <v>1333000</v>
      </c>
      <c r="J33" s="72">
        <v>1333000</v>
      </c>
      <c r="K33" s="65" t="s">
        <v>112</v>
      </c>
      <c r="L33" s="78" t="s">
        <v>113</v>
      </c>
      <c r="M33" s="78" t="s">
        <v>114</v>
      </c>
      <c r="N33" s="79">
        <v>8000000</v>
      </c>
      <c r="O33" s="2">
        <v>313.59059999999999</v>
      </c>
      <c r="W33" s="2">
        <v>14</v>
      </c>
      <c r="X33" s="4">
        <v>1552000</v>
      </c>
      <c r="Y33" s="73">
        <v>-219000</v>
      </c>
      <c r="AA33" s="11">
        <v>-14.110824742268042</v>
      </c>
    </row>
    <row r="34" spans="1:29" s="2" customFormat="1" ht="13.2" x14ac:dyDescent="0.25">
      <c r="A34" s="2">
        <v>13</v>
      </c>
      <c r="B34" s="2">
        <v>30</v>
      </c>
      <c r="C34" s="2">
        <v>2</v>
      </c>
      <c r="D34" s="71">
        <v>559.51949999999999</v>
      </c>
      <c r="E34" s="2" t="s">
        <v>35</v>
      </c>
      <c r="F34" s="2" t="s">
        <v>115</v>
      </c>
      <c r="G34" s="2" t="s">
        <v>95</v>
      </c>
      <c r="H34" s="2">
        <v>900291296</v>
      </c>
      <c r="I34" s="67">
        <v>2378000</v>
      </c>
      <c r="J34" s="72">
        <v>2378000</v>
      </c>
      <c r="K34" s="65" t="s">
        <v>96</v>
      </c>
      <c r="L34" s="78" t="s">
        <v>97</v>
      </c>
      <c r="M34" s="80">
        <v>43119</v>
      </c>
      <c r="N34" s="79">
        <v>5821556</v>
      </c>
      <c r="O34" s="2">
        <v>559.51949999999999</v>
      </c>
      <c r="W34" s="2">
        <v>14</v>
      </c>
      <c r="X34" s="4">
        <v>2770000</v>
      </c>
      <c r="Y34" s="73">
        <v>-392000</v>
      </c>
      <c r="AA34" s="11">
        <v>-14.151624548736462</v>
      </c>
    </row>
    <row r="35" spans="1:29" s="2" customFormat="1" ht="13.2" x14ac:dyDescent="0.25">
      <c r="A35" s="2">
        <v>13</v>
      </c>
      <c r="B35" s="2">
        <v>30</v>
      </c>
      <c r="C35" s="2">
        <v>3</v>
      </c>
      <c r="D35" s="71">
        <v>222.4228</v>
      </c>
      <c r="E35" s="2" t="s">
        <v>35</v>
      </c>
      <c r="F35" s="2" t="s">
        <v>116</v>
      </c>
      <c r="G35" s="2" t="s">
        <v>111</v>
      </c>
      <c r="H35" s="2">
        <v>900226621</v>
      </c>
      <c r="I35" s="67">
        <v>945000</v>
      </c>
      <c r="J35" s="72">
        <v>945000</v>
      </c>
      <c r="K35" s="65" t="s">
        <v>112</v>
      </c>
      <c r="L35" s="78" t="s">
        <v>113</v>
      </c>
      <c r="M35" s="78" t="s">
        <v>114</v>
      </c>
      <c r="N35" s="79">
        <v>8000000</v>
      </c>
      <c r="O35" s="2">
        <v>222.4228</v>
      </c>
      <c r="W35" s="2">
        <v>14</v>
      </c>
      <c r="X35" s="4">
        <v>1101000</v>
      </c>
      <c r="Y35" s="73">
        <v>-156000</v>
      </c>
      <c r="AA35" s="11">
        <v>-14.168937329700272</v>
      </c>
    </row>
    <row r="36" spans="1:29" s="2" customFormat="1" ht="13.2" x14ac:dyDescent="0.25">
      <c r="A36" s="2">
        <v>13</v>
      </c>
      <c r="B36" s="2">
        <v>30</v>
      </c>
      <c r="C36" s="2">
        <v>4</v>
      </c>
      <c r="D36" s="71">
        <v>562.18910000000005</v>
      </c>
      <c r="E36" s="2" t="s">
        <v>35</v>
      </c>
      <c r="F36" s="2" t="s">
        <v>117</v>
      </c>
      <c r="G36" s="2" t="s">
        <v>111</v>
      </c>
      <c r="H36" s="2">
        <v>900226638</v>
      </c>
      <c r="I36" s="67">
        <v>2389000</v>
      </c>
      <c r="J36" s="72">
        <v>2390000</v>
      </c>
      <c r="K36" s="65" t="s">
        <v>112</v>
      </c>
      <c r="L36" s="78" t="s">
        <v>113</v>
      </c>
      <c r="M36" s="78" t="s">
        <v>114</v>
      </c>
      <c r="N36" s="79">
        <v>8000000</v>
      </c>
      <c r="O36" s="2">
        <v>562.18910000000005</v>
      </c>
      <c r="W36" s="2">
        <v>14</v>
      </c>
      <c r="X36" s="4">
        <v>2783000</v>
      </c>
      <c r="Y36" s="73">
        <v>-393000</v>
      </c>
      <c r="AA36" s="11">
        <v>-14.121451670858786</v>
      </c>
    </row>
    <row r="37" spans="1:29" s="2" customFormat="1" ht="13.2" x14ac:dyDescent="0.25">
      <c r="A37" s="2">
        <v>13</v>
      </c>
      <c r="B37" s="2">
        <v>30</v>
      </c>
      <c r="C37" s="2">
        <v>6</v>
      </c>
      <c r="D37" s="71">
        <v>488.14069999999998</v>
      </c>
      <c r="E37" s="2" t="s">
        <v>35</v>
      </c>
      <c r="F37" s="2" t="s">
        <v>118</v>
      </c>
      <c r="G37" s="2" t="s">
        <v>95</v>
      </c>
      <c r="H37" s="2">
        <v>900226652</v>
      </c>
      <c r="I37" s="67">
        <v>2075000</v>
      </c>
      <c r="J37" s="72">
        <v>2075000</v>
      </c>
      <c r="K37" s="65" t="s">
        <v>119</v>
      </c>
      <c r="L37" s="78" t="s">
        <v>120</v>
      </c>
      <c r="M37" s="78" t="s">
        <v>121</v>
      </c>
      <c r="N37" s="79">
        <v>3050000</v>
      </c>
      <c r="O37" s="2">
        <v>488.14069999999998</v>
      </c>
      <c r="W37" s="2">
        <v>14</v>
      </c>
      <c r="X37" s="4">
        <v>3612000</v>
      </c>
      <c r="Y37" s="73">
        <v>-1537000</v>
      </c>
      <c r="AA37" s="11">
        <v>-42.552602436323369</v>
      </c>
    </row>
    <row r="38" spans="1:29" s="2" customFormat="1" ht="13.2" x14ac:dyDescent="0.25">
      <c r="A38" s="2">
        <v>13</v>
      </c>
      <c r="B38" s="2">
        <v>51</v>
      </c>
      <c r="C38" s="2">
        <v>1</v>
      </c>
      <c r="D38" s="71">
        <v>323.7364</v>
      </c>
      <c r="E38" s="2" t="s">
        <v>35</v>
      </c>
      <c r="F38" s="2" t="s">
        <v>122</v>
      </c>
      <c r="G38" s="2" t="s">
        <v>123</v>
      </c>
      <c r="H38" s="2">
        <v>900180347</v>
      </c>
      <c r="I38" s="67">
        <v>1376000</v>
      </c>
      <c r="J38" s="72">
        <v>1376000</v>
      </c>
      <c r="K38" s="26" t="s">
        <v>124</v>
      </c>
      <c r="L38" s="2" t="s">
        <v>125</v>
      </c>
      <c r="M38" s="64">
        <v>35437</v>
      </c>
      <c r="N38" s="10">
        <v>200000</v>
      </c>
      <c r="O38" s="71">
        <v>323.7364</v>
      </c>
      <c r="W38" s="2" t="s">
        <v>44</v>
      </c>
      <c r="X38" s="4">
        <v>3237000</v>
      </c>
      <c r="Y38" s="73">
        <v>-1861000</v>
      </c>
      <c r="Z38" s="2" t="s">
        <v>44</v>
      </c>
      <c r="AA38" s="11">
        <v>-57.491504479456289</v>
      </c>
    </row>
    <row r="39" spans="1:29" s="2" customFormat="1" x14ac:dyDescent="0.3">
      <c r="A39" s="2">
        <v>13</v>
      </c>
      <c r="B39" s="2">
        <v>51</v>
      </c>
      <c r="C39" s="2">
        <v>2</v>
      </c>
      <c r="D39" s="71">
        <v>323.91030000000001</v>
      </c>
      <c r="E39" s="2" t="s">
        <v>35</v>
      </c>
      <c r="F39" s="2" t="s">
        <v>126</v>
      </c>
      <c r="G39" s="2" t="s">
        <v>123</v>
      </c>
      <c r="H39" s="2">
        <v>900180354</v>
      </c>
      <c r="I39" s="67">
        <v>1377000</v>
      </c>
      <c r="J39" s="72">
        <v>1377000</v>
      </c>
      <c r="K39" s="26" t="s">
        <v>124</v>
      </c>
      <c r="M39" s="64"/>
      <c r="N39" s="10"/>
      <c r="O39" s="71">
        <v>323.91030000000001</v>
      </c>
      <c r="W39" s="2" t="s">
        <v>44</v>
      </c>
      <c r="X39" s="4">
        <v>3239000</v>
      </c>
      <c r="Y39" s="73">
        <v>-1862000</v>
      </c>
      <c r="Z39" s="2" t="s">
        <v>44</v>
      </c>
      <c r="AA39" s="11">
        <v>-57.486878666255016</v>
      </c>
      <c r="AC39" s="94"/>
    </row>
    <row r="40" spans="1:29" s="2" customFormat="1" x14ac:dyDescent="0.3">
      <c r="A40" s="2">
        <v>13</v>
      </c>
      <c r="B40" s="2">
        <v>52</v>
      </c>
      <c r="C40" s="2">
        <v>0</v>
      </c>
      <c r="D40" s="71">
        <v>477.75420000000003</v>
      </c>
      <c r="E40" s="2" t="s">
        <v>35</v>
      </c>
      <c r="F40" s="2" t="s">
        <v>127</v>
      </c>
      <c r="G40" s="2" t="s">
        <v>123</v>
      </c>
      <c r="H40" s="2">
        <v>900180361</v>
      </c>
      <c r="I40" s="67">
        <v>2558000</v>
      </c>
      <c r="J40" s="72">
        <v>2558000</v>
      </c>
      <c r="K40" s="26" t="s">
        <v>124</v>
      </c>
      <c r="L40" s="2" t="s">
        <v>128</v>
      </c>
      <c r="M40" s="64">
        <v>35532</v>
      </c>
      <c r="N40" s="10">
        <v>550000</v>
      </c>
      <c r="O40" s="71">
        <v>477.75420000000003</v>
      </c>
      <c r="Q40" s="2">
        <v>114</v>
      </c>
      <c r="T40" s="2">
        <v>70</v>
      </c>
      <c r="V40" s="2">
        <v>80</v>
      </c>
      <c r="W40" s="2" t="s">
        <v>44</v>
      </c>
      <c r="X40" s="4">
        <v>5219000</v>
      </c>
      <c r="Y40" s="73">
        <v>-2661000</v>
      </c>
      <c r="Z40" s="2" t="s">
        <v>44</v>
      </c>
      <c r="AA40" s="11">
        <v>-50.986779076451427</v>
      </c>
      <c r="AC40" s="94"/>
    </row>
    <row r="41" spans="1:29" s="2" customFormat="1" ht="13.2" x14ac:dyDescent="0.25">
      <c r="A41" s="2">
        <v>13</v>
      </c>
      <c r="B41" s="2">
        <v>53</v>
      </c>
      <c r="C41" s="2">
        <v>1</v>
      </c>
      <c r="D41" s="71">
        <v>269.28640000000001</v>
      </c>
      <c r="E41" s="2" t="s">
        <v>35</v>
      </c>
      <c r="F41" s="2" t="s">
        <v>129</v>
      </c>
      <c r="G41" s="2" t="s">
        <v>123</v>
      </c>
      <c r="H41" s="2">
        <v>900180385</v>
      </c>
      <c r="I41" s="67">
        <v>1144000</v>
      </c>
      <c r="J41" s="72">
        <v>1144000</v>
      </c>
      <c r="K41" s="26" t="s">
        <v>124</v>
      </c>
      <c r="M41" s="64"/>
      <c r="N41" s="10"/>
      <c r="O41" s="71">
        <v>269.28640000000001</v>
      </c>
      <c r="T41" s="2" t="s">
        <v>130</v>
      </c>
      <c r="V41" s="2" t="s">
        <v>131</v>
      </c>
      <c r="W41" s="2" t="s">
        <v>44</v>
      </c>
      <c r="X41" s="4">
        <v>2693000</v>
      </c>
      <c r="Y41" s="73">
        <v>-1549000</v>
      </c>
      <c r="Z41" s="2" t="s">
        <v>44</v>
      </c>
      <c r="AA41" s="11">
        <v>-57.519494987003341</v>
      </c>
      <c r="AC41" s="16"/>
    </row>
    <row r="42" spans="1:29" s="2" customFormat="1" ht="13.2" x14ac:dyDescent="0.25">
      <c r="A42" s="2">
        <v>13</v>
      </c>
      <c r="B42" s="2">
        <v>53</v>
      </c>
      <c r="C42" s="2">
        <v>2</v>
      </c>
      <c r="D42" s="71">
        <v>377.10410000000002</v>
      </c>
      <c r="E42" s="2" t="s">
        <v>35</v>
      </c>
      <c r="F42" s="2" t="s">
        <v>132</v>
      </c>
      <c r="G42" s="2" t="s">
        <v>123</v>
      </c>
      <c r="H42" s="2">
        <v>900180392</v>
      </c>
      <c r="I42" s="67">
        <v>1603000</v>
      </c>
      <c r="J42" s="72">
        <v>1603000</v>
      </c>
      <c r="K42" s="26" t="s">
        <v>124</v>
      </c>
      <c r="M42" s="64"/>
      <c r="N42" s="10"/>
      <c r="O42" s="71">
        <v>377.10410000000002</v>
      </c>
      <c r="W42" s="2" t="s">
        <v>44</v>
      </c>
      <c r="X42" s="4">
        <v>3771000</v>
      </c>
      <c r="Y42" s="73">
        <v>-2168000</v>
      </c>
      <c r="Z42" s="2" t="s">
        <v>44</v>
      </c>
      <c r="AA42" s="11">
        <v>-57.491381596393531</v>
      </c>
      <c r="AC42" s="16"/>
    </row>
    <row r="43" spans="1:29" s="2" customFormat="1" ht="13.2" x14ac:dyDescent="0.25">
      <c r="A43" s="2">
        <v>13</v>
      </c>
      <c r="B43" s="2">
        <v>110</v>
      </c>
      <c r="C43" s="2">
        <v>9</v>
      </c>
      <c r="D43" s="71">
        <v>130.01</v>
      </c>
      <c r="E43" s="2" t="s">
        <v>35</v>
      </c>
      <c r="F43" s="2" t="s">
        <v>133</v>
      </c>
      <c r="G43" s="2" t="s">
        <v>134</v>
      </c>
      <c r="H43" s="2">
        <v>900259810</v>
      </c>
      <c r="I43" s="67">
        <v>1024000</v>
      </c>
      <c r="J43" s="72">
        <v>1024000</v>
      </c>
      <c r="K43" s="76" t="s">
        <v>135</v>
      </c>
      <c r="L43" s="77" t="s">
        <v>136</v>
      </c>
      <c r="M43" s="78">
        <v>20131014</v>
      </c>
      <c r="N43" s="79">
        <v>535000</v>
      </c>
      <c r="O43" s="2">
        <v>130.01</v>
      </c>
      <c r="P43" s="2" t="s">
        <v>98</v>
      </c>
      <c r="Q43" s="2">
        <v>75</v>
      </c>
      <c r="W43" s="2">
        <v>14</v>
      </c>
      <c r="X43" s="4">
        <v>1161000</v>
      </c>
      <c r="Y43" s="73">
        <v>-137000</v>
      </c>
      <c r="AA43" s="11">
        <v>-11.800172265288545</v>
      </c>
      <c r="AC43" s="16"/>
    </row>
    <row r="44" spans="1:29" s="2" customFormat="1" x14ac:dyDescent="0.3">
      <c r="A44" s="2">
        <v>13</v>
      </c>
      <c r="B44" s="2">
        <v>114</v>
      </c>
      <c r="C44" s="2">
        <v>2</v>
      </c>
      <c r="D44" s="71">
        <v>32.8583</v>
      </c>
      <c r="E44" s="2" t="s">
        <v>35</v>
      </c>
      <c r="F44" s="2" t="s">
        <v>137</v>
      </c>
      <c r="G44" s="2" t="s">
        <v>138</v>
      </c>
      <c r="H44" s="2">
        <v>900182624</v>
      </c>
      <c r="I44" s="67">
        <v>209000</v>
      </c>
      <c r="J44" s="72">
        <v>782000</v>
      </c>
      <c r="K44" s="26" t="s">
        <v>139</v>
      </c>
      <c r="L44" s="2" t="s">
        <v>140</v>
      </c>
      <c r="N44" s="10"/>
      <c r="Q44" s="2">
        <v>192</v>
      </c>
      <c r="S44" s="2">
        <v>163</v>
      </c>
      <c r="W44" s="2">
        <v>13</v>
      </c>
      <c r="X44" s="4">
        <v>1008000</v>
      </c>
      <c r="Y44" s="73">
        <v>-226000</v>
      </c>
      <c r="AA44" s="11">
        <v>-22.420634920634921</v>
      </c>
      <c r="AC44" s="94"/>
    </row>
    <row r="45" spans="1:29" s="2" customFormat="1" ht="13.2" x14ac:dyDescent="0.25">
      <c r="A45" s="2">
        <v>13</v>
      </c>
      <c r="B45" s="2">
        <v>114</v>
      </c>
      <c r="C45" s="2">
        <v>4</v>
      </c>
      <c r="D45" s="71">
        <v>128.2567</v>
      </c>
      <c r="E45" s="2" t="s">
        <v>35</v>
      </c>
      <c r="F45" s="2" t="s">
        <v>141</v>
      </c>
      <c r="G45" s="2" t="s">
        <v>138</v>
      </c>
      <c r="H45" s="2">
        <v>900182679</v>
      </c>
      <c r="I45" s="67">
        <v>1580000</v>
      </c>
      <c r="J45" s="72">
        <v>815000</v>
      </c>
      <c r="K45" s="26" t="s">
        <v>139</v>
      </c>
      <c r="N45" s="10"/>
      <c r="U45" s="2" t="s">
        <v>19</v>
      </c>
      <c r="W45" s="2">
        <v>13</v>
      </c>
      <c r="X45" s="4">
        <v>949000</v>
      </c>
      <c r="Y45" s="73">
        <v>-134000</v>
      </c>
      <c r="AA45" s="11">
        <v>-14.120126448893572</v>
      </c>
      <c r="AC45" s="16"/>
    </row>
    <row r="46" spans="1:29" s="2" customFormat="1" ht="13.2" x14ac:dyDescent="0.25">
      <c r="A46" s="2">
        <v>13</v>
      </c>
      <c r="B46" s="2">
        <v>114</v>
      </c>
      <c r="C46" s="2">
        <v>5</v>
      </c>
      <c r="D46" s="71">
        <v>429.77910000000003</v>
      </c>
      <c r="E46" s="2" t="s">
        <v>35</v>
      </c>
      <c r="F46" s="2" t="s">
        <v>142</v>
      </c>
      <c r="G46" s="2" t="s">
        <v>143</v>
      </c>
      <c r="H46" s="2">
        <v>900226755</v>
      </c>
      <c r="I46" s="67">
        <v>2407000</v>
      </c>
      <c r="J46" s="72">
        <v>2407000</v>
      </c>
      <c r="K46" s="65" t="s">
        <v>144</v>
      </c>
      <c r="L46" s="78" t="s">
        <v>145</v>
      </c>
      <c r="N46" s="79" t="s">
        <v>146</v>
      </c>
      <c r="O46" s="2">
        <v>429.77910000000003</v>
      </c>
      <c r="Q46" s="2">
        <v>165</v>
      </c>
      <c r="R46" s="2">
        <v>35</v>
      </c>
      <c r="T46" s="2">
        <v>207</v>
      </c>
      <c r="U46" s="2">
        <v>24</v>
      </c>
      <c r="W46" s="2">
        <v>17</v>
      </c>
      <c r="X46" s="4">
        <v>2928000</v>
      </c>
      <c r="Y46" s="73">
        <v>-521000</v>
      </c>
      <c r="AA46" s="11">
        <v>-17.793715846994534</v>
      </c>
      <c r="AC46" s="16"/>
    </row>
    <row r="47" spans="1:29" s="2" customFormat="1" ht="13.2" x14ac:dyDescent="0.25">
      <c r="A47" s="2">
        <v>13</v>
      </c>
      <c r="B47" s="2">
        <v>114</v>
      </c>
      <c r="C47" s="2">
        <v>6</v>
      </c>
      <c r="D47" s="71">
        <v>429.78309999999999</v>
      </c>
      <c r="E47" s="2" t="s">
        <v>35</v>
      </c>
      <c r="F47" s="2" t="s">
        <v>147</v>
      </c>
      <c r="G47" s="2" t="s">
        <v>143</v>
      </c>
      <c r="H47" s="2">
        <v>900226762</v>
      </c>
      <c r="I47" s="67">
        <v>1822000</v>
      </c>
      <c r="J47" s="72">
        <v>1822000</v>
      </c>
      <c r="K47" s="65" t="s">
        <v>144</v>
      </c>
      <c r="L47" s="78" t="s">
        <v>145</v>
      </c>
      <c r="N47" s="79" t="s">
        <v>146</v>
      </c>
      <c r="O47" s="2">
        <v>429.78309999999999</v>
      </c>
      <c r="W47" s="2">
        <v>17</v>
      </c>
      <c r="X47" s="4">
        <v>2278000</v>
      </c>
      <c r="Y47" s="73">
        <v>-456000</v>
      </c>
      <c r="AA47" s="11">
        <v>-20.017559262510975</v>
      </c>
      <c r="AC47" s="16"/>
    </row>
    <row r="48" spans="1:29" s="2" customFormat="1" ht="13.2" x14ac:dyDescent="0.25">
      <c r="A48" s="2">
        <v>13</v>
      </c>
      <c r="B48" s="2">
        <v>117</v>
      </c>
      <c r="C48" s="2">
        <v>1</v>
      </c>
      <c r="D48" s="71">
        <v>268.66550000000001</v>
      </c>
      <c r="E48" s="2" t="s">
        <v>35</v>
      </c>
      <c r="F48" s="2" t="s">
        <v>148</v>
      </c>
      <c r="G48" s="2" t="s">
        <v>138</v>
      </c>
      <c r="H48" s="2">
        <v>900182796</v>
      </c>
      <c r="I48" s="67">
        <v>1706000</v>
      </c>
      <c r="J48" s="72">
        <v>1706000</v>
      </c>
      <c r="K48" s="26" t="s">
        <v>139</v>
      </c>
      <c r="N48" s="10"/>
      <c r="W48" s="2">
        <v>13</v>
      </c>
      <c r="X48" s="4">
        <v>1988000</v>
      </c>
      <c r="Y48" s="73">
        <v>-282000</v>
      </c>
      <c r="AA48" s="11">
        <v>-14.185110663983904</v>
      </c>
      <c r="AC48" s="16"/>
    </row>
    <row r="49" spans="1:30" x14ac:dyDescent="0.3">
      <c r="AC49" s="16"/>
    </row>
    <row r="50" spans="1:30" x14ac:dyDescent="0.3">
      <c r="AC50" s="16"/>
    </row>
    <row r="51" spans="1:30" s="16" customFormat="1" ht="21" customHeight="1" x14ac:dyDescent="0.3">
      <c r="B51" s="7" t="s">
        <v>149</v>
      </c>
      <c r="C51" s="7"/>
      <c r="D51" s="17"/>
      <c r="E51" s="7"/>
      <c r="F51" s="7"/>
      <c r="G51" s="7"/>
      <c r="H51" s="18"/>
      <c r="I51" s="28"/>
      <c r="J51" s="2"/>
      <c r="K51" s="2"/>
      <c r="L51" s="19"/>
      <c r="M51" s="2"/>
      <c r="N51" s="20"/>
      <c r="O51" s="8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"/>
      <c r="AA51" s="2"/>
      <c r="AB51" s="2"/>
    </row>
    <row r="52" spans="1:30" s="16" customFormat="1" ht="13.2" x14ac:dyDescent="0.25">
      <c r="A52" s="2"/>
      <c r="B52" s="1" t="s">
        <v>1</v>
      </c>
      <c r="C52" s="1" t="s">
        <v>2</v>
      </c>
      <c r="D52" s="5" t="s">
        <v>3</v>
      </c>
      <c r="E52" s="1" t="s">
        <v>4</v>
      </c>
      <c r="F52" s="1" t="s">
        <v>5</v>
      </c>
      <c r="G52" s="1"/>
      <c r="J52" s="22" t="s">
        <v>150</v>
      </c>
      <c r="K52" s="25" t="s">
        <v>8</v>
      </c>
      <c r="L52" s="1" t="s">
        <v>9</v>
      </c>
      <c r="M52" s="1" t="s">
        <v>10</v>
      </c>
      <c r="N52" s="22" t="s">
        <v>11</v>
      </c>
      <c r="O52" s="1" t="s">
        <v>151</v>
      </c>
      <c r="P52" s="5" t="s">
        <v>12</v>
      </c>
      <c r="Q52" s="82" t="s">
        <v>13</v>
      </c>
      <c r="R52" s="23" t="s">
        <v>14</v>
      </c>
      <c r="S52" s="23" t="s">
        <v>15</v>
      </c>
      <c r="T52" s="23" t="s">
        <v>152</v>
      </c>
      <c r="U52" s="23" t="s">
        <v>17</v>
      </c>
      <c r="V52" s="23" t="s">
        <v>153</v>
      </c>
      <c r="W52" s="23" t="s">
        <v>154</v>
      </c>
      <c r="X52" s="23" t="s">
        <v>62</v>
      </c>
      <c r="Y52" s="23" t="s">
        <v>19</v>
      </c>
      <c r="Z52" s="23" t="s">
        <v>18</v>
      </c>
      <c r="AA52" s="21"/>
      <c r="AB52" s="1" t="s">
        <v>24</v>
      </c>
      <c r="AC52" s="1" t="s">
        <v>25</v>
      </c>
      <c r="AD52" s="1" t="s">
        <v>26</v>
      </c>
    </row>
    <row r="53" spans="1:30" s="16" customFormat="1" ht="13.2" x14ac:dyDescent="0.25">
      <c r="A53" s="1" t="s">
        <v>27</v>
      </c>
      <c r="B53" s="1" t="s">
        <v>28</v>
      </c>
      <c r="C53" s="1" t="s">
        <v>28</v>
      </c>
      <c r="D53" s="5" t="s">
        <v>2</v>
      </c>
      <c r="E53" s="1"/>
      <c r="F53" s="1"/>
      <c r="G53" s="1" t="s">
        <v>6</v>
      </c>
      <c r="H53" s="2" t="s">
        <v>281</v>
      </c>
      <c r="I53" s="2" t="s">
        <v>282</v>
      </c>
      <c r="J53" s="22" t="s">
        <v>29</v>
      </c>
      <c r="K53" s="25" t="s">
        <v>30</v>
      </c>
      <c r="L53" s="1" t="s">
        <v>28</v>
      </c>
      <c r="M53" s="1" t="s">
        <v>11</v>
      </c>
      <c r="N53" s="22" t="s">
        <v>31</v>
      </c>
      <c r="O53" s="1" t="s">
        <v>155</v>
      </c>
      <c r="P53" s="24"/>
      <c r="Q53" s="82" t="s">
        <v>32</v>
      </c>
      <c r="R53" s="23"/>
      <c r="S53" s="23"/>
      <c r="T53" s="23"/>
      <c r="U53" s="23"/>
      <c r="V53" s="23" t="s">
        <v>64</v>
      </c>
      <c r="W53" s="23"/>
      <c r="X53" s="23" t="s">
        <v>64</v>
      </c>
      <c r="Y53" s="23"/>
      <c r="Z53" s="23"/>
      <c r="AA53" s="23"/>
      <c r="AB53" s="1" t="s">
        <v>33</v>
      </c>
      <c r="AC53" s="1"/>
      <c r="AD53" s="1" t="s">
        <v>34</v>
      </c>
    </row>
    <row r="54" spans="1:30" x14ac:dyDescent="0.3">
      <c r="K54" s="96"/>
    </row>
    <row r="55" spans="1:30" s="16" customFormat="1" ht="13.2" x14ac:dyDescent="0.25">
      <c r="A55" s="2">
        <v>20</v>
      </c>
      <c r="B55" s="2">
        <v>43</v>
      </c>
      <c r="C55" s="2">
        <v>0</v>
      </c>
      <c r="D55" s="20">
        <v>3.6888000000000001</v>
      </c>
      <c r="E55" s="2" t="s">
        <v>35</v>
      </c>
      <c r="F55" s="2" t="s">
        <v>156</v>
      </c>
      <c r="G55" s="2" t="s">
        <v>157</v>
      </c>
      <c r="H55" s="2">
        <v>900259085</v>
      </c>
      <c r="I55" s="67">
        <v>16000</v>
      </c>
      <c r="J55" s="19">
        <v>16000</v>
      </c>
      <c r="K55" s="26" t="s">
        <v>42</v>
      </c>
      <c r="L55" s="2" t="s">
        <v>158</v>
      </c>
      <c r="M55" s="2">
        <v>20130215</v>
      </c>
      <c r="N55" s="19">
        <v>8500</v>
      </c>
      <c r="O55" s="2">
        <v>14</v>
      </c>
      <c r="P55" s="20">
        <v>3.6888000000000001</v>
      </c>
      <c r="Q55" s="81">
        <v>0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19">
        <v>27000</v>
      </c>
      <c r="AC55" s="10">
        <v>-11000</v>
      </c>
      <c r="AD55" s="2"/>
    </row>
    <row r="56" spans="1:30" s="16" customFormat="1" ht="13.2" x14ac:dyDescent="0.25">
      <c r="A56" s="2">
        <v>20</v>
      </c>
      <c r="B56" s="2">
        <v>76</v>
      </c>
      <c r="C56" s="2">
        <v>0</v>
      </c>
      <c r="D56" s="20">
        <v>200.19579999999999</v>
      </c>
      <c r="E56" s="2" t="s">
        <v>35</v>
      </c>
      <c r="F56" s="2" t="s">
        <v>159</v>
      </c>
      <c r="G56" s="2" t="s">
        <v>160</v>
      </c>
      <c r="H56" s="2">
        <v>900239915</v>
      </c>
      <c r="I56" s="67">
        <v>851000</v>
      </c>
      <c r="J56" s="19">
        <v>851000</v>
      </c>
      <c r="K56" s="26" t="s">
        <v>42</v>
      </c>
      <c r="L56" s="2" t="s">
        <v>161</v>
      </c>
      <c r="M56" s="64">
        <v>40585</v>
      </c>
      <c r="N56" s="19"/>
      <c r="O56" s="2">
        <v>14</v>
      </c>
      <c r="P56" s="20">
        <v>200.19579999999999</v>
      </c>
      <c r="Q56" s="81">
        <v>0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19">
        <v>1481000</v>
      </c>
      <c r="AC56" s="10">
        <v>-630000</v>
      </c>
      <c r="AD56" s="2"/>
    </row>
    <row r="57" spans="1:30" s="16" customFormat="1" ht="13.2" x14ac:dyDescent="0.25">
      <c r="A57" s="2">
        <v>20</v>
      </c>
      <c r="B57" s="2">
        <v>76</v>
      </c>
      <c r="C57" s="2">
        <v>30</v>
      </c>
      <c r="D57" s="20">
        <v>162.4896</v>
      </c>
      <c r="E57" s="2" t="s">
        <v>35</v>
      </c>
      <c r="F57" s="2" t="s">
        <v>162</v>
      </c>
      <c r="G57" s="2" t="s">
        <v>163</v>
      </c>
      <c r="H57" s="2">
        <v>900194845</v>
      </c>
      <c r="I57" s="67">
        <v>2976000</v>
      </c>
      <c r="J57" s="19">
        <v>2976000</v>
      </c>
      <c r="K57" s="26" t="s">
        <v>42</v>
      </c>
      <c r="L57" s="2" t="s">
        <v>43</v>
      </c>
      <c r="M57" s="64">
        <v>36647</v>
      </c>
      <c r="N57" s="19">
        <v>280000</v>
      </c>
      <c r="O57" s="2">
        <v>14</v>
      </c>
      <c r="P57" s="20">
        <v>153.18959999999998</v>
      </c>
      <c r="Q57" s="81">
        <v>9.3000000000000007</v>
      </c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19">
        <v>3459000</v>
      </c>
      <c r="AC57" s="10">
        <v>-483000</v>
      </c>
      <c r="AD57" s="2"/>
    </row>
    <row r="58" spans="1:30" s="16" customFormat="1" ht="13.2" x14ac:dyDescent="0.25">
      <c r="A58" s="2">
        <v>20</v>
      </c>
      <c r="B58" s="2">
        <v>76</v>
      </c>
      <c r="C58" s="2">
        <v>63</v>
      </c>
      <c r="D58" s="20">
        <v>302.96449999999999</v>
      </c>
      <c r="E58" s="2" t="s">
        <v>35</v>
      </c>
      <c r="F58" s="2" t="s">
        <v>164</v>
      </c>
      <c r="G58" s="2" t="s">
        <v>163</v>
      </c>
      <c r="H58" s="2">
        <v>900239922</v>
      </c>
      <c r="I58" s="67">
        <v>1288000</v>
      </c>
      <c r="J58" s="19">
        <v>1288000</v>
      </c>
      <c r="K58" s="26" t="s">
        <v>42</v>
      </c>
      <c r="L58" s="2"/>
      <c r="M58" s="64"/>
      <c r="N58" s="19"/>
      <c r="O58" s="2">
        <v>14</v>
      </c>
      <c r="P58" s="20">
        <v>302.96449999999999</v>
      </c>
      <c r="Q58" s="81">
        <v>0</v>
      </c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19">
        <v>2242000</v>
      </c>
      <c r="AC58" s="10">
        <v>-954000</v>
      </c>
      <c r="AD58" s="2"/>
    </row>
    <row r="59" spans="1:30" s="16" customFormat="1" ht="13.2" x14ac:dyDescent="0.25">
      <c r="A59" s="2">
        <v>20</v>
      </c>
      <c r="B59" s="2">
        <v>113</v>
      </c>
      <c r="C59" s="2">
        <v>0</v>
      </c>
      <c r="D59" s="20">
        <v>611.66899999999998</v>
      </c>
      <c r="E59" s="2" t="s">
        <v>35</v>
      </c>
      <c r="F59" s="2" t="s">
        <v>165</v>
      </c>
      <c r="G59" s="2" t="s">
        <v>166</v>
      </c>
      <c r="H59" s="2">
        <v>900303672</v>
      </c>
      <c r="I59" s="67">
        <v>1682000</v>
      </c>
      <c r="J59" s="19">
        <v>1682000</v>
      </c>
      <c r="K59" s="26" t="s">
        <v>283</v>
      </c>
      <c r="L59" s="2" t="s">
        <v>167</v>
      </c>
      <c r="M59" s="2" t="s">
        <v>168</v>
      </c>
      <c r="N59" s="19" t="s">
        <v>169</v>
      </c>
      <c r="O59" s="2">
        <v>12</v>
      </c>
      <c r="P59" s="20">
        <v>611.66899999999998</v>
      </c>
      <c r="Q59" s="81">
        <v>0</v>
      </c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19">
        <v>12117000</v>
      </c>
      <c r="AC59" s="10">
        <v>-10435000</v>
      </c>
      <c r="AD59" s="2"/>
    </row>
    <row r="60" spans="1:30" s="16" customFormat="1" ht="13.2" x14ac:dyDescent="0.25">
      <c r="A60" s="2">
        <v>20</v>
      </c>
      <c r="B60" s="2">
        <v>113</v>
      </c>
      <c r="C60" s="2" t="s">
        <v>170</v>
      </c>
      <c r="D60" s="20">
        <v>600</v>
      </c>
      <c r="E60" s="2" t="s">
        <v>44</v>
      </c>
      <c r="F60" s="2" t="s">
        <v>171</v>
      </c>
      <c r="G60" s="2" t="s">
        <v>166</v>
      </c>
      <c r="H60" s="2"/>
      <c r="I60" s="67">
        <v>6000000</v>
      </c>
      <c r="J60" s="19">
        <v>6000000</v>
      </c>
      <c r="K60" s="26" t="s">
        <v>283</v>
      </c>
      <c r="L60" s="2"/>
      <c r="M60" s="2"/>
      <c r="N60" s="19"/>
      <c r="O60" s="2"/>
      <c r="P60" s="20">
        <v>600</v>
      </c>
      <c r="Q60" s="8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19">
        <v>0</v>
      </c>
      <c r="AC60" s="10">
        <v>6000000</v>
      </c>
      <c r="AD60" s="2" t="s">
        <v>44</v>
      </c>
    </row>
    <row r="61" spans="1:30" s="16" customFormat="1" ht="13.2" x14ac:dyDescent="0.25">
      <c r="A61" s="2">
        <v>20</v>
      </c>
      <c r="B61" s="2">
        <v>149</v>
      </c>
      <c r="C61" s="2">
        <v>2</v>
      </c>
      <c r="D61" s="20">
        <v>402.94290000000001</v>
      </c>
      <c r="E61" s="2" t="s">
        <v>35</v>
      </c>
      <c r="F61" s="2" t="s">
        <v>172</v>
      </c>
      <c r="G61" s="2" t="s">
        <v>173</v>
      </c>
      <c r="H61" s="2">
        <v>900217252</v>
      </c>
      <c r="I61" s="67">
        <v>2457000</v>
      </c>
      <c r="J61" s="19">
        <v>3303000</v>
      </c>
      <c r="K61" s="65" t="s">
        <v>174</v>
      </c>
      <c r="L61" s="78" t="s">
        <v>175</v>
      </c>
      <c r="M61" s="78" t="s">
        <v>176</v>
      </c>
      <c r="N61" s="83">
        <v>650000</v>
      </c>
      <c r="O61" s="2"/>
      <c r="P61" s="20">
        <v>402.94290000000001</v>
      </c>
      <c r="Q61" s="81">
        <v>0</v>
      </c>
      <c r="R61" s="21">
        <v>111</v>
      </c>
      <c r="S61" s="21"/>
      <c r="T61" s="21"/>
      <c r="U61" s="21"/>
      <c r="V61" s="21"/>
      <c r="W61" s="21"/>
      <c r="X61" s="21"/>
      <c r="Y61" s="21">
        <v>40</v>
      </c>
      <c r="Z61" s="21"/>
      <c r="AA61" s="21"/>
      <c r="AB61" s="19">
        <v>5156000</v>
      </c>
      <c r="AC61" s="10">
        <v>-1853000</v>
      </c>
      <c r="AD61" s="2" t="s">
        <v>44</v>
      </c>
    </row>
    <row r="62" spans="1:30" s="16" customFormat="1" ht="13.2" x14ac:dyDescent="0.25">
      <c r="A62" s="2">
        <v>20</v>
      </c>
      <c r="B62" s="2">
        <v>150</v>
      </c>
      <c r="C62" s="2">
        <v>1</v>
      </c>
      <c r="D62" s="20">
        <v>51.230600000000003</v>
      </c>
      <c r="E62" s="2" t="s">
        <v>35</v>
      </c>
      <c r="F62" s="2" t="s">
        <v>177</v>
      </c>
      <c r="G62" s="2" t="s">
        <v>173</v>
      </c>
      <c r="H62" s="2">
        <v>900217269</v>
      </c>
      <c r="I62" s="67">
        <v>272000</v>
      </c>
      <c r="J62" s="19">
        <v>379000</v>
      </c>
      <c r="K62" s="65" t="s">
        <v>174</v>
      </c>
      <c r="L62" s="78" t="s">
        <v>175</v>
      </c>
      <c r="M62" s="78" t="s">
        <v>176</v>
      </c>
      <c r="N62" s="83">
        <v>650000</v>
      </c>
      <c r="O62" s="2"/>
      <c r="P62" s="20">
        <v>51.230600000000003</v>
      </c>
      <c r="Q62" s="81">
        <v>0</v>
      </c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19">
        <v>615000</v>
      </c>
      <c r="AC62" s="10">
        <v>-236000</v>
      </c>
      <c r="AD62" s="2" t="s">
        <v>44</v>
      </c>
    </row>
    <row r="63" spans="1:30" s="16" customFormat="1" ht="13.2" x14ac:dyDescent="0.25">
      <c r="A63" s="2">
        <v>20</v>
      </c>
      <c r="B63" s="2">
        <v>261</v>
      </c>
      <c r="C63" s="2">
        <v>3</v>
      </c>
      <c r="D63" s="20">
        <v>533.30820000000006</v>
      </c>
      <c r="E63" s="2" t="s">
        <v>35</v>
      </c>
      <c r="F63" s="2" t="s">
        <v>178</v>
      </c>
      <c r="G63" s="2" t="s">
        <v>179</v>
      </c>
      <c r="H63" s="2">
        <v>900210262</v>
      </c>
      <c r="I63" s="67">
        <v>2827000</v>
      </c>
      <c r="J63" s="19">
        <v>2827000</v>
      </c>
      <c r="K63" s="84" t="s">
        <v>180</v>
      </c>
      <c r="L63" s="85" t="s">
        <v>181</v>
      </c>
      <c r="M63" s="85" t="s">
        <v>182</v>
      </c>
      <c r="N63" s="86">
        <v>1300000</v>
      </c>
      <c r="O63" s="2">
        <v>12</v>
      </c>
      <c r="P63" s="20">
        <v>533.30820000000006</v>
      </c>
      <c r="Q63" s="81">
        <v>0</v>
      </c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19">
        <v>3946000</v>
      </c>
      <c r="AC63" s="10">
        <v>-1119000</v>
      </c>
      <c r="AD63" s="2"/>
    </row>
    <row r="64" spans="1:30" s="16" customFormat="1" ht="13.2" x14ac:dyDescent="0.25">
      <c r="A64" s="2">
        <v>20</v>
      </c>
      <c r="B64" s="2">
        <v>293</v>
      </c>
      <c r="C64" s="2">
        <v>3</v>
      </c>
      <c r="D64" s="20">
        <v>574.49310000000003</v>
      </c>
      <c r="E64" s="2" t="s">
        <v>35</v>
      </c>
      <c r="F64" s="2" t="s">
        <v>183</v>
      </c>
      <c r="G64" s="2" t="s">
        <v>184</v>
      </c>
      <c r="H64" s="2">
        <v>900190638</v>
      </c>
      <c r="I64" s="67">
        <v>2403000</v>
      </c>
      <c r="J64" s="19">
        <v>2403000</v>
      </c>
      <c r="K64" s="26" t="s">
        <v>185</v>
      </c>
      <c r="L64" s="2" t="s">
        <v>186</v>
      </c>
      <c r="M64" s="2" t="s">
        <v>187</v>
      </c>
      <c r="N64" s="19">
        <v>910000</v>
      </c>
      <c r="O64" s="2">
        <v>16</v>
      </c>
      <c r="P64" s="20">
        <v>574.49310000000003</v>
      </c>
      <c r="Q64" s="81">
        <v>0</v>
      </c>
      <c r="R64" s="21">
        <v>530</v>
      </c>
      <c r="S64" s="21"/>
      <c r="T64" s="21"/>
      <c r="U64" s="21"/>
      <c r="V64" s="21"/>
      <c r="W64" s="21"/>
      <c r="X64" s="21"/>
      <c r="Y64" s="21"/>
      <c r="Z64" s="21"/>
      <c r="AA64" s="21"/>
      <c r="AB64" s="19">
        <v>3421000</v>
      </c>
      <c r="AC64" s="10">
        <v>-1018000</v>
      </c>
      <c r="AD64" s="2"/>
    </row>
    <row r="65" spans="1:30" s="16" customFormat="1" ht="13.2" x14ac:dyDescent="0.25">
      <c r="A65" s="2">
        <v>20</v>
      </c>
      <c r="B65" s="2">
        <v>296</v>
      </c>
      <c r="C65" s="2">
        <v>0</v>
      </c>
      <c r="D65" s="20">
        <v>819.39139999999998</v>
      </c>
      <c r="E65" s="2" t="s">
        <v>35</v>
      </c>
      <c r="F65" s="2" t="s">
        <v>188</v>
      </c>
      <c r="G65" s="2" t="s">
        <v>184</v>
      </c>
      <c r="H65" s="2">
        <v>900190724</v>
      </c>
      <c r="I65" s="67">
        <v>1926000</v>
      </c>
      <c r="J65" s="19">
        <v>1926000</v>
      </c>
      <c r="K65" s="26" t="s">
        <v>185</v>
      </c>
      <c r="L65" s="2" t="s">
        <v>189</v>
      </c>
      <c r="M65" s="2" t="s">
        <v>190</v>
      </c>
      <c r="N65" s="19">
        <v>508054</v>
      </c>
      <c r="O65" s="2">
        <v>16</v>
      </c>
      <c r="P65" s="20">
        <v>819.39139999999998</v>
      </c>
      <c r="Q65" s="81">
        <v>0</v>
      </c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19">
        <v>2638000</v>
      </c>
      <c r="AC65" s="10">
        <v>-712000</v>
      </c>
      <c r="AD65" s="2"/>
    </row>
    <row r="66" spans="1:30" s="16" customFormat="1" ht="13.2" x14ac:dyDescent="0.25">
      <c r="A66" s="2">
        <v>25</v>
      </c>
      <c r="B66" s="2">
        <v>316</v>
      </c>
      <c r="C66" s="2">
        <v>3</v>
      </c>
      <c r="D66" s="20">
        <v>186.82679999999999</v>
      </c>
      <c r="E66" s="2" t="s">
        <v>35</v>
      </c>
      <c r="F66" s="2" t="s">
        <v>191</v>
      </c>
      <c r="G66" s="2" t="s">
        <v>192</v>
      </c>
      <c r="H66" s="2">
        <v>900293762</v>
      </c>
      <c r="I66" s="67">
        <v>1147000</v>
      </c>
      <c r="J66" s="19">
        <v>1147000</v>
      </c>
      <c r="K66" s="26" t="s">
        <v>193</v>
      </c>
      <c r="L66" s="2" t="s">
        <v>194</v>
      </c>
      <c r="M66" s="2"/>
      <c r="N66" s="19"/>
      <c r="O66" s="2">
        <v>14</v>
      </c>
      <c r="P66" s="20">
        <v>186.82679999999999</v>
      </c>
      <c r="Q66" s="81">
        <v>0</v>
      </c>
      <c r="R66" s="21">
        <v>189</v>
      </c>
      <c r="S66" s="21">
        <v>77</v>
      </c>
      <c r="T66" s="21"/>
      <c r="U66" s="21"/>
      <c r="V66" s="21"/>
      <c r="W66" s="21"/>
      <c r="X66" s="21"/>
      <c r="Y66" s="21"/>
      <c r="Z66" s="21"/>
      <c r="AA66" s="21"/>
      <c r="AB66" s="19">
        <v>1948000</v>
      </c>
      <c r="AC66" s="10">
        <v>-801000</v>
      </c>
      <c r="AD66" s="2"/>
    </row>
    <row r="67" spans="1:30" s="16" customFormat="1" ht="13.2" x14ac:dyDescent="0.25">
      <c r="A67" s="2">
        <v>20</v>
      </c>
      <c r="B67" s="2">
        <v>316</v>
      </c>
      <c r="C67" s="2">
        <v>12</v>
      </c>
      <c r="D67" s="20">
        <v>83.147400000000005</v>
      </c>
      <c r="E67" s="2" t="s">
        <v>35</v>
      </c>
      <c r="F67" s="2" t="s">
        <v>195</v>
      </c>
      <c r="G67" s="2" t="s">
        <v>192</v>
      </c>
      <c r="H67" s="2">
        <v>900293779</v>
      </c>
      <c r="I67" s="67">
        <v>441000</v>
      </c>
      <c r="J67" s="19">
        <v>441000</v>
      </c>
      <c r="K67" s="26" t="s">
        <v>193</v>
      </c>
      <c r="L67" s="2" t="s">
        <v>194</v>
      </c>
      <c r="M67" s="2"/>
      <c r="N67" s="19"/>
      <c r="O67" s="2">
        <v>14</v>
      </c>
      <c r="P67" s="20">
        <v>83.147400000000005</v>
      </c>
      <c r="Q67" s="81">
        <v>0</v>
      </c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19">
        <v>615000</v>
      </c>
      <c r="AC67" s="10">
        <v>-174000</v>
      </c>
      <c r="AD67" s="2"/>
    </row>
    <row r="68" spans="1:30" s="16" customFormat="1" ht="13.2" x14ac:dyDescent="0.25">
      <c r="A68" s="2">
        <v>20</v>
      </c>
      <c r="B68" s="2">
        <v>316</v>
      </c>
      <c r="C68" s="2">
        <v>13</v>
      </c>
      <c r="D68" s="20">
        <v>92.146100000000004</v>
      </c>
      <c r="E68" s="2" t="s">
        <v>35</v>
      </c>
      <c r="F68" s="2" t="s">
        <v>196</v>
      </c>
      <c r="G68" s="2" t="s">
        <v>192</v>
      </c>
      <c r="H68" s="2">
        <v>900293786</v>
      </c>
      <c r="I68" s="67">
        <v>488000</v>
      </c>
      <c r="J68" s="19">
        <v>488000</v>
      </c>
      <c r="K68" s="26" t="s">
        <v>193</v>
      </c>
      <c r="L68" s="2" t="s">
        <v>194</v>
      </c>
      <c r="M68" s="2"/>
      <c r="N68" s="19"/>
      <c r="O68" s="2">
        <v>14</v>
      </c>
      <c r="P68" s="20">
        <v>92.146100000000004</v>
      </c>
      <c r="Q68" s="81">
        <v>0</v>
      </c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19">
        <v>682000</v>
      </c>
      <c r="AC68" s="10">
        <v>-194000</v>
      </c>
      <c r="AD68" s="2"/>
    </row>
    <row r="69" spans="1:30" s="16" customFormat="1" ht="13.2" x14ac:dyDescent="0.25">
      <c r="A69" s="2">
        <v>20</v>
      </c>
      <c r="B69" s="2">
        <v>316</v>
      </c>
      <c r="C69" s="2">
        <v>15</v>
      </c>
      <c r="D69" s="20">
        <v>216.50530000000001</v>
      </c>
      <c r="E69" s="2" t="s">
        <v>35</v>
      </c>
      <c r="F69" s="2" t="s">
        <v>197</v>
      </c>
      <c r="G69" s="2" t="s">
        <v>192</v>
      </c>
      <c r="H69" s="2">
        <v>900298468</v>
      </c>
      <c r="I69" s="67">
        <v>1614000</v>
      </c>
      <c r="J69" s="19">
        <v>1614000</v>
      </c>
      <c r="K69" s="26" t="s">
        <v>193</v>
      </c>
      <c r="L69" s="2" t="s">
        <v>198</v>
      </c>
      <c r="M69" s="2" t="s">
        <v>199</v>
      </c>
      <c r="N69" s="19">
        <v>83140</v>
      </c>
      <c r="O69" s="2">
        <v>14</v>
      </c>
      <c r="P69" s="20">
        <v>216.50530000000001</v>
      </c>
      <c r="Q69" s="81">
        <v>0</v>
      </c>
      <c r="R69" s="21">
        <v>220</v>
      </c>
      <c r="S69" s="21"/>
      <c r="T69" s="21"/>
      <c r="U69" s="21"/>
      <c r="V69" s="21"/>
      <c r="W69" s="21"/>
      <c r="X69" s="21"/>
      <c r="Y69" s="21"/>
      <c r="Z69" s="21"/>
      <c r="AA69" s="21"/>
      <c r="AB69" s="19">
        <v>2510000</v>
      </c>
      <c r="AC69" s="10">
        <v>-896000</v>
      </c>
      <c r="AD69" s="2"/>
    </row>
    <row r="70" spans="1:30" s="16" customFormat="1" ht="13.2" x14ac:dyDescent="0.25">
      <c r="A70" s="2">
        <v>20</v>
      </c>
      <c r="B70" s="2">
        <v>318</v>
      </c>
      <c r="C70" s="2">
        <v>0</v>
      </c>
      <c r="D70" s="20">
        <v>85.409099999999995</v>
      </c>
      <c r="E70" s="2" t="s">
        <v>35</v>
      </c>
      <c r="F70" s="2" t="s">
        <v>200</v>
      </c>
      <c r="G70" s="2" t="s">
        <v>192</v>
      </c>
      <c r="H70" s="2">
        <v>900293793</v>
      </c>
      <c r="I70" s="67">
        <v>453000</v>
      </c>
      <c r="J70" s="19">
        <v>453000</v>
      </c>
      <c r="K70" s="26" t="s">
        <v>193</v>
      </c>
      <c r="L70" s="2" t="s">
        <v>194</v>
      </c>
      <c r="M70" s="2"/>
      <c r="N70" s="19"/>
      <c r="O70" s="2">
        <v>14</v>
      </c>
      <c r="P70" s="20">
        <v>85.409099999999995</v>
      </c>
      <c r="Q70" s="81">
        <v>0</v>
      </c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19">
        <v>632000</v>
      </c>
      <c r="AC70" s="10">
        <v>-179000</v>
      </c>
      <c r="AD70" s="2"/>
    </row>
    <row r="71" spans="1:30" s="16" customFormat="1" ht="13.2" x14ac:dyDescent="0.25">
      <c r="A71" s="2">
        <v>20</v>
      </c>
      <c r="B71" s="2">
        <v>322</v>
      </c>
      <c r="C71" s="2">
        <v>2</v>
      </c>
      <c r="D71" s="20">
        <v>323.03179999999998</v>
      </c>
      <c r="E71" s="2" t="s">
        <v>35</v>
      </c>
      <c r="F71" s="2" t="s">
        <v>201</v>
      </c>
      <c r="G71" s="2" t="s">
        <v>202</v>
      </c>
      <c r="H71" s="2">
        <v>900303641</v>
      </c>
      <c r="I71" s="67">
        <v>1373000</v>
      </c>
      <c r="J71" s="19">
        <v>1373000</v>
      </c>
      <c r="K71" s="26" t="s">
        <v>203</v>
      </c>
      <c r="L71" s="2" t="s">
        <v>204</v>
      </c>
      <c r="M71" s="2"/>
      <c r="N71" s="19"/>
      <c r="O71" s="2">
        <v>13</v>
      </c>
      <c r="P71" s="20">
        <v>323.03179999999998</v>
      </c>
      <c r="Q71" s="81">
        <v>0</v>
      </c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19">
        <v>2151000</v>
      </c>
      <c r="AC71" s="10">
        <v>-778000</v>
      </c>
      <c r="AD71" s="2"/>
    </row>
    <row r="72" spans="1:30" s="16" customFormat="1" ht="13.2" x14ac:dyDescent="0.25">
      <c r="A72" s="2">
        <v>20</v>
      </c>
      <c r="B72" s="2">
        <v>323</v>
      </c>
      <c r="C72" s="2">
        <v>0</v>
      </c>
      <c r="D72" s="20">
        <v>1102.6622</v>
      </c>
      <c r="E72" s="2" t="s">
        <v>35</v>
      </c>
      <c r="F72" s="2" t="s">
        <v>205</v>
      </c>
      <c r="G72" s="2" t="s">
        <v>202</v>
      </c>
      <c r="H72" s="2">
        <v>900303658</v>
      </c>
      <c r="I72" s="67">
        <v>5666000</v>
      </c>
      <c r="J72" s="19">
        <v>5666000</v>
      </c>
      <c r="K72" s="26" t="s">
        <v>203</v>
      </c>
      <c r="L72" s="2" t="s">
        <v>204</v>
      </c>
      <c r="M72" s="2"/>
      <c r="N72" s="19"/>
      <c r="O72" s="2">
        <v>13</v>
      </c>
      <c r="P72" s="20">
        <v>1102.6622</v>
      </c>
      <c r="Q72" s="81">
        <v>0</v>
      </c>
      <c r="R72" s="21">
        <v>264</v>
      </c>
      <c r="S72" s="21"/>
      <c r="T72" s="21"/>
      <c r="U72" s="21">
        <v>333</v>
      </c>
      <c r="V72" s="21"/>
      <c r="W72" s="21"/>
      <c r="X72" s="21"/>
      <c r="Y72" s="21"/>
      <c r="Z72" s="21"/>
      <c r="AA72" s="21"/>
      <c r="AB72" s="19">
        <v>6437000</v>
      </c>
      <c r="AC72" s="10">
        <v>-771000</v>
      </c>
      <c r="AD72" s="2"/>
    </row>
    <row r="73" spans="1:30" s="16" customFormat="1" ht="13.2" x14ac:dyDescent="0.25">
      <c r="A73" s="2">
        <v>20</v>
      </c>
      <c r="B73" s="2">
        <v>324</v>
      </c>
      <c r="C73" s="2">
        <v>1</v>
      </c>
      <c r="D73" s="20">
        <v>37.687399999999997</v>
      </c>
      <c r="E73" s="2" t="s">
        <v>35</v>
      </c>
      <c r="F73" s="2" t="s">
        <v>206</v>
      </c>
      <c r="G73" s="2" t="s">
        <v>202</v>
      </c>
      <c r="H73" s="2">
        <v>900303665</v>
      </c>
      <c r="I73" s="67">
        <v>160000</v>
      </c>
      <c r="J73" s="19">
        <v>160000</v>
      </c>
      <c r="K73" s="26" t="s">
        <v>203</v>
      </c>
      <c r="L73" s="2" t="s">
        <v>204</v>
      </c>
      <c r="M73" s="2"/>
      <c r="N73" s="19"/>
      <c r="O73" s="2">
        <v>13</v>
      </c>
      <c r="P73" s="20">
        <v>37.687399999999997</v>
      </c>
      <c r="Q73" s="81">
        <v>0</v>
      </c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19">
        <v>187000</v>
      </c>
      <c r="AC73" s="10">
        <v>-27000</v>
      </c>
      <c r="AD73" s="2"/>
    </row>
    <row r="74" spans="1:30" s="16" customFormat="1" ht="13.2" x14ac:dyDescent="0.25">
      <c r="A74" s="2">
        <v>20</v>
      </c>
      <c r="B74" s="2">
        <v>325</v>
      </c>
      <c r="C74" s="2">
        <v>1</v>
      </c>
      <c r="D74" s="20">
        <v>34.253599999999999</v>
      </c>
      <c r="E74" s="2" t="s">
        <v>35</v>
      </c>
      <c r="F74" s="2" t="s">
        <v>207</v>
      </c>
      <c r="G74" s="2" t="s">
        <v>208</v>
      </c>
      <c r="H74" s="2">
        <v>900192434</v>
      </c>
      <c r="I74" s="67">
        <v>127000</v>
      </c>
      <c r="J74" s="19">
        <v>127000</v>
      </c>
      <c r="K74" s="26" t="s">
        <v>209</v>
      </c>
      <c r="L74" s="2" t="s">
        <v>210</v>
      </c>
      <c r="M74" s="2"/>
      <c r="N74" s="19"/>
      <c r="O74" s="2">
        <v>16</v>
      </c>
      <c r="P74" s="20">
        <v>34.253599999999999</v>
      </c>
      <c r="Q74" s="81">
        <v>0</v>
      </c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19">
        <v>218000</v>
      </c>
      <c r="AC74" s="10">
        <v>-91000</v>
      </c>
      <c r="AD74" s="2"/>
    </row>
    <row r="75" spans="1:30" s="16" customFormat="1" ht="13.2" x14ac:dyDescent="0.25">
      <c r="A75" s="2">
        <v>20</v>
      </c>
      <c r="B75" s="2">
        <v>326</v>
      </c>
      <c r="C75" s="2">
        <v>0</v>
      </c>
      <c r="D75" s="20">
        <v>969.30820000000006</v>
      </c>
      <c r="E75" s="2" t="s">
        <v>35</v>
      </c>
      <c r="F75" s="2" t="s">
        <v>211</v>
      </c>
      <c r="G75" s="2" t="s">
        <v>212</v>
      </c>
      <c r="H75" s="2">
        <v>900259061</v>
      </c>
      <c r="I75" s="67">
        <v>3596000</v>
      </c>
      <c r="J75" s="19">
        <v>3596000</v>
      </c>
      <c r="K75" s="26" t="s">
        <v>213</v>
      </c>
      <c r="L75" s="2" t="s">
        <v>214</v>
      </c>
      <c r="M75" s="2">
        <v>20130801</v>
      </c>
      <c r="N75" s="19">
        <v>350000</v>
      </c>
      <c r="O75" s="2">
        <v>16</v>
      </c>
      <c r="P75" s="20">
        <v>969.30820000000006</v>
      </c>
      <c r="Q75" s="81">
        <v>0</v>
      </c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19">
        <v>7173000</v>
      </c>
      <c r="AC75" s="10">
        <v>-3577000</v>
      </c>
      <c r="AD75" s="2"/>
    </row>
    <row r="76" spans="1:30" s="16" customFormat="1" ht="13.2" x14ac:dyDescent="0.25">
      <c r="A76" s="2">
        <v>20</v>
      </c>
      <c r="B76" s="2">
        <v>326</v>
      </c>
      <c r="C76" s="2">
        <v>4</v>
      </c>
      <c r="D76" s="20">
        <v>401.15300000000002</v>
      </c>
      <c r="E76" s="2" t="s">
        <v>35</v>
      </c>
      <c r="F76" s="2" t="s">
        <v>215</v>
      </c>
      <c r="G76" s="2" t="s">
        <v>208</v>
      </c>
      <c r="H76" s="2">
        <v>900192616</v>
      </c>
      <c r="I76" s="67">
        <v>1488000</v>
      </c>
      <c r="J76" s="19">
        <v>1488000</v>
      </c>
      <c r="K76" s="26" t="s">
        <v>209</v>
      </c>
      <c r="L76" s="2" t="s">
        <v>210</v>
      </c>
      <c r="M76" s="2"/>
      <c r="N76" s="19"/>
      <c r="O76" s="2">
        <v>16</v>
      </c>
      <c r="P76" s="20">
        <v>401.15300000000002</v>
      </c>
      <c r="Q76" s="81">
        <v>0</v>
      </c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19">
        <v>2547000</v>
      </c>
      <c r="AC76" s="10">
        <v>-1059000</v>
      </c>
      <c r="AD76" s="2"/>
    </row>
    <row r="77" spans="1:30" s="16" customFormat="1" ht="13.2" x14ac:dyDescent="0.25">
      <c r="A77" s="2">
        <v>20</v>
      </c>
      <c r="B77" s="2">
        <v>329</v>
      </c>
      <c r="C77" s="2">
        <v>0</v>
      </c>
      <c r="D77" s="20">
        <v>1609.1690000000001</v>
      </c>
      <c r="E77" s="2" t="s">
        <v>35</v>
      </c>
      <c r="F77" s="2" t="s">
        <v>216</v>
      </c>
      <c r="G77" s="2" t="s">
        <v>217</v>
      </c>
      <c r="H77" s="2">
        <v>900213612</v>
      </c>
      <c r="I77" s="67">
        <v>3782000</v>
      </c>
      <c r="J77" s="19">
        <v>3782000</v>
      </c>
      <c r="K77" s="84" t="s">
        <v>218</v>
      </c>
      <c r="L77" s="85" t="s">
        <v>219</v>
      </c>
      <c r="M77" s="85" t="s">
        <v>220</v>
      </c>
      <c r="N77" s="86">
        <v>6640000</v>
      </c>
      <c r="O77" s="2">
        <v>16</v>
      </c>
      <c r="P77" s="20">
        <v>1609.1690000000001</v>
      </c>
      <c r="Q77" s="81">
        <v>0</v>
      </c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19">
        <v>5632000</v>
      </c>
      <c r="AC77" s="10">
        <v>-1850000</v>
      </c>
      <c r="AD77" s="2" t="s">
        <v>44</v>
      </c>
    </row>
    <row r="78" spans="1:30" s="16" customFormat="1" ht="13.2" x14ac:dyDescent="0.25">
      <c r="A78" s="2">
        <v>20</v>
      </c>
      <c r="B78" s="2">
        <v>330</v>
      </c>
      <c r="C78" s="2">
        <v>0</v>
      </c>
      <c r="D78" s="20">
        <v>1190.7037</v>
      </c>
      <c r="E78" s="2" t="s">
        <v>35</v>
      </c>
      <c r="F78" s="2" t="s">
        <v>221</v>
      </c>
      <c r="G78" s="2" t="s">
        <v>217</v>
      </c>
      <c r="H78" s="2">
        <v>900218198</v>
      </c>
      <c r="I78" s="67">
        <v>5202000</v>
      </c>
      <c r="J78" s="19">
        <v>5202000</v>
      </c>
      <c r="K78" s="84" t="s">
        <v>218</v>
      </c>
      <c r="L78" s="85" t="s">
        <v>222</v>
      </c>
      <c r="M78" s="85" t="s">
        <v>223</v>
      </c>
      <c r="N78" s="86">
        <v>7600000</v>
      </c>
      <c r="O78" s="2">
        <v>12</v>
      </c>
      <c r="P78" s="20">
        <v>1185.7037</v>
      </c>
      <c r="Q78" s="81">
        <v>5</v>
      </c>
      <c r="R78" s="21"/>
      <c r="S78" s="21"/>
      <c r="T78" s="21"/>
      <c r="U78" s="21"/>
      <c r="V78" s="21"/>
      <c r="W78" s="21"/>
      <c r="X78" s="21"/>
      <c r="Y78" s="21">
        <v>58</v>
      </c>
      <c r="Z78" s="21"/>
      <c r="AA78" s="21"/>
      <c r="AB78" s="19">
        <v>6566000</v>
      </c>
      <c r="AC78" s="10">
        <v>-1364000</v>
      </c>
      <c r="AD78" s="2" t="s">
        <v>44</v>
      </c>
    </row>
    <row r="79" spans="1:30" s="16" customFormat="1" ht="13.2" x14ac:dyDescent="0.25">
      <c r="A79" s="2">
        <v>20</v>
      </c>
      <c r="B79" s="2">
        <v>330</v>
      </c>
      <c r="C79" s="2">
        <v>3</v>
      </c>
      <c r="D79" s="20">
        <v>561.11559999999997</v>
      </c>
      <c r="E79" s="2" t="s">
        <v>35</v>
      </c>
      <c r="F79" s="2" t="s">
        <v>224</v>
      </c>
      <c r="G79" s="2" t="s">
        <v>184</v>
      </c>
      <c r="H79" s="2">
        <v>900192795</v>
      </c>
      <c r="I79" s="67">
        <v>2528000</v>
      </c>
      <c r="J79" s="19">
        <v>3529000</v>
      </c>
      <c r="K79" s="26" t="s">
        <v>185</v>
      </c>
      <c r="L79" s="2" t="s">
        <v>186</v>
      </c>
      <c r="M79" s="2" t="s">
        <v>187</v>
      </c>
      <c r="N79" s="19">
        <v>910000</v>
      </c>
      <c r="O79" s="2">
        <v>9</v>
      </c>
      <c r="P79" s="20">
        <v>561.11559999999997</v>
      </c>
      <c r="Q79" s="81">
        <v>0</v>
      </c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19">
        <v>2974000</v>
      </c>
      <c r="AC79" s="10">
        <v>555000</v>
      </c>
      <c r="AD79" s="2"/>
    </row>
    <row r="80" spans="1:30" s="16" customFormat="1" ht="13.2" x14ac:dyDescent="0.25">
      <c r="A80" s="2">
        <v>20</v>
      </c>
      <c r="B80" s="2">
        <v>330</v>
      </c>
      <c r="C80" s="2">
        <v>5</v>
      </c>
      <c r="D80" s="20">
        <v>191.33349999999999</v>
      </c>
      <c r="E80" s="2" t="s">
        <v>35</v>
      </c>
      <c r="F80" s="2" t="s">
        <v>225</v>
      </c>
      <c r="G80" s="2" t="s">
        <v>184</v>
      </c>
      <c r="H80" s="2">
        <v>900192812</v>
      </c>
      <c r="I80" s="67">
        <v>862000</v>
      </c>
      <c r="J80" s="19">
        <v>1203000</v>
      </c>
      <c r="K80" s="26" t="s">
        <v>185</v>
      </c>
      <c r="L80" s="2" t="s">
        <v>186</v>
      </c>
      <c r="M80" s="2" t="s">
        <v>187</v>
      </c>
      <c r="N80" s="19">
        <v>910000</v>
      </c>
      <c r="O80" s="2">
        <v>9</v>
      </c>
      <c r="P80" s="20">
        <v>191.33349999999999</v>
      </c>
      <c r="Q80" s="81">
        <v>0</v>
      </c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19">
        <v>1014000</v>
      </c>
      <c r="AC80" s="10">
        <v>189000</v>
      </c>
      <c r="AD80" s="2"/>
    </row>
    <row r="81" spans="1:30" s="16" customFormat="1" ht="13.2" x14ac:dyDescent="0.25">
      <c r="A81" s="2">
        <v>20</v>
      </c>
      <c r="B81" s="2">
        <v>330</v>
      </c>
      <c r="C81" s="2">
        <v>6</v>
      </c>
      <c r="D81" s="20">
        <v>573.45590000000004</v>
      </c>
      <c r="E81" s="2" t="s">
        <v>35</v>
      </c>
      <c r="F81" s="2" t="s">
        <v>226</v>
      </c>
      <c r="G81" s="2" t="s">
        <v>217</v>
      </c>
      <c r="H81" s="2">
        <v>900217276</v>
      </c>
      <c r="I81" s="67">
        <v>1348000</v>
      </c>
      <c r="J81" s="19">
        <v>1348000</v>
      </c>
      <c r="K81" s="84" t="s">
        <v>218</v>
      </c>
      <c r="L81" s="85" t="s">
        <v>227</v>
      </c>
      <c r="M81" s="85" t="s">
        <v>176</v>
      </c>
      <c r="N81" s="86">
        <v>1700000</v>
      </c>
      <c r="O81" s="2">
        <v>12</v>
      </c>
      <c r="P81" s="20">
        <v>573.45590000000004</v>
      </c>
      <c r="Q81" s="81">
        <v>0</v>
      </c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19">
        <v>2007000</v>
      </c>
      <c r="AC81" s="10">
        <v>-659000</v>
      </c>
      <c r="AD81" s="2" t="s">
        <v>44</v>
      </c>
    </row>
    <row r="82" spans="1:30" s="16" customFormat="1" ht="13.2" x14ac:dyDescent="0.25">
      <c r="A82" s="2">
        <v>20</v>
      </c>
      <c r="B82" s="2">
        <v>361</v>
      </c>
      <c r="C82" s="2">
        <v>0</v>
      </c>
      <c r="D82" s="20">
        <v>1828.8199</v>
      </c>
      <c r="E82" s="2" t="s">
        <v>35</v>
      </c>
      <c r="F82" s="2" t="s">
        <v>228</v>
      </c>
      <c r="G82" s="2" t="s">
        <v>229</v>
      </c>
      <c r="H82" s="2">
        <v>900198265</v>
      </c>
      <c r="I82" s="67">
        <v>10168000</v>
      </c>
      <c r="J82" s="19">
        <v>10168000</v>
      </c>
      <c r="K82" s="26" t="s">
        <v>230</v>
      </c>
      <c r="L82" s="2" t="s">
        <v>231</v>
      </c>
      <c r="M82" s="2" t="s">
        <v>232</v>
      </c>
      <c r="N82" s="19">
        <v>347848</v>
      </c>
      <c r="O82" s="2">
        <v>10</v>
      </c>
      <c r="P82" s="20">
        <v>1828.8199</v>
      </c>
      <c r="Q82" s="81">
        <v>0</v>
      </c>
      <c r="R82" s="21">
        <v>329</v>
      </c>
      <c r="S82" s="21">
        <v>83</v>
      </c>
      <c r="T82" s="21"/>
      <c r="U82" s="21">
        <v>207</v>
      </c>
      <c r="V82" s="87"/>
      <c r="W82" s="21"/>
      <c r="X82" s="21"/>
      <c r="Y82" s="21"/>
      <c r="Z82" s="21"/>
      <c r="AA82" s="21"/>
      <c r="AB82" s="19">
        <v>11997000</v>
      </c>
      <c r="AC82" s="10">
        <v>-1829000</v>
      </c>
      <c r="AD82" s="2"/>
    </row>
    <row r="83" spans="1:30" s="16" customFormat="1" ht="13.2" x14ac:dyDescent="0.25">
      <c r="A83" s="2">
        <v>20</v>
      </c>
      <c r="B83" s="2">
        <v>361</v>
      </c>
      <c r="C83" s="2">
        <v>1</v>
      </c>
      <c r="D83" s="20">
        <v>2174.1493999999998</v>
      </c>
      <c r="E83" s="2" t="s">
        <v>35</v>
      </c>
      <c r="F83" s="2" t="s">
        <v>233</v>
      </c>
      <c r="G83" s="2" t="s">
        <v>166</v>
      </c>
      <c r="H83" s="2">
        <v>900198272</v>
      </c>
      <c r="I83" s="67">
        <v>8293000</v>
      </c>
      <c r="J83" s="19">
        <v>8293000</v>
      </c>
      <c r="K83" s="26" t="s">
        <v>234</v>
      </c>
      <c r="L83" s="2" t="s">
        <v>235</v>
      </c>
      <c r="M83" s="2" t="s">
        <v>236</v>
      </c>
      <c r="N83" s="19">
        <v>886500</v>
      </c>
      <c r="O83" s="2">
        <v>12</v>
      </c>
      <c r="P83" s="20">
        <v>2174.1493999999998</v>
      </c>
      <c r="Q83" s="81">
        <v>0</v>
      </c>
      <c r="R83" s="21">
        <v>368</v>
      </c>
      <c r="S83" s="21">
        <v>534</v>
      </c>
      <c r="T83" s="21">
        <v>71</v>
      </c>
      <c r="U83" s="21"/>
      <c r="V83" s="21">
        <v>313</v>
      </c>
      <c r="W83" s="21"/>
      <c r="X83" s="21"/>
      <c r="Y83" s="21"/>
      <c r="Z83" s="21"/>
      <c r="AA83" s="21"/>
      <c r="AB83" s="19">
        <v>24908000</v>
      </c>
      <c r="AC83" s="10">
        <v>-16615000</v>
      </c>
      <c r="AD83" s="2" t="s">
        <v>44</v>
      </c>
    </row>
    <row r="84" spans="1:30" s="16" customFormat="1" ht="13.2" x14ac:dyDescent="0.25">
      <c r="A84" s="2"/>
      <c r="B84" s="2">
        <v>361</v>
      </c>
      <c r="C84" s="2" t="s">
        <v>237</v>
      </c>
      <c r="D84" s="20">
        <v>650</v>
      </c>
      <c r="E84" s="2" t="s">
        <v>44</v>
      </c>
      <c r="F84" s="2" t="s">
        <v>238</v>
      </c>
      <c r="G84" s="2" t="s">
        <v>166</v>
      </c>
      <c r="H84" s="2"/>
      <c r="I84" s="67">
        <v>6500000</v>
      </c>
      <c r="J84" s="19">
        <v>6500000</v>
      </c>
      <c r="K84" s="26" t="s">
        <v>234</v>
      </c>
      <c r="L84" s="2"/>
      <c r="M84" s="2"/>
      <c r="N84" s="19"/>
      <c r="O84" s="2"/>
      <c r="P84" s="20">
        <v>650</v>
      </c>
      <c r="Q84" s="8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19">
        <v>0</v>
      </c>
      <c r="AC84" s="10">
        <v>6500000</v>
      </c>
      <c r="AD84" s="2" t="s">
        <v>239</v>
      </c>
    </row>
    <row r="85" spans="1:30" s="16" customFormat="1" ht="13.2" x14ac:dyDescent="0.25">
      <c r="A85" s="2">
        <v>20</v>
      </c>
      <c r="B85" s="2">
        <v>386</v>
      </c>
      <c r="C85" s="2">
        <v>3</v>
      </c>
      <c r="D85" s="20">
        <v>274.22370000000001</v>
      </c>
      <c r="E85" s="2" t="s">
        <v>35</v>
      </c>
      <c r="F85" s="2" t="s">
        <v>240</v>
      </c>
      <c r="G85" s="2" t="s">
        <v>241</v>
      </c>
      <c r="H85" s="2">
        <v>900198643</v>
      </c>
      <c r="I85" s="67">
        <v>1090000</v>
      </c>
      <c r="J85" s="19">
        <v>1632000</v>
      </c>
      <c r="K85" s="26" t="s">
        <v>242</v>
      </c>
      <c r="L85" s="2" t="s">
        <v>243</v>
      </c>
      <c r="M85" s="64">
        <v>36689</v>
      </c>
      <c r="N85" s="19">
        <v>395000</v>
      </c>
      <c r="O85" s="2">
        <v>10</v>
      </c>
      <c r="P85" s="20">
        <v>274.22370000000001</v>
      </c>
      <c r="Q85" s="81">
        <v>0</v>
      </c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19">
        <v>2441000</v>
      </c>
      <c r="AC85" s="10">
        <v>-809000</v>
      </c>
      <c r="AD85" s="2"/>
    </row>
    <row r="86" spans="1:30" s="16" customFormat="1" ht="13.2" x14ac:dyDescent="0.25">
      <c r="A86" s="2">
        <v>20</v>
      </c>
      <c r="B86" s="2">
        <v>386</v>
      </c>
      <c r="C86" s="2">
        <v>5</v>
      </c>
      <c r="D86" s="20">
        <v>16.05</v>
      </c>
      <c r="E86" s="2" t="s">
        <v>35</v>
      </c>
      <c r="F86" s="2" t="s">
        <v>244</v>
      </c>
      <c r="G86" s="2" t="s">
        <v>245</v>
      </c>
      <c r="H86" s="2">
        <v>900253508</v>
      </c>
      <c r="I86" s="67">
        <v>56000</v>
      </c>
      <c r="J86" s="19">
        <v>56000</v>
      </c>
      <c r="K86" s="88" t="s">
        <v>246</v>
      </c>
      <c r="L86" s="89" t="s">
        <v>92</v>
      </c>
      <c r="M86" s="85">
        <v>20121120</v>
      </c>
      <c r="N86" s="86">
        <v>5480000</v>
      </c>
      <c r="O86" s="2">
        <v>9</v>
      </c>
      <c r="P86" s="20">
        <v>16.05</v>
      </c>
      <c r="Q86" s="81">
        <v>0</v>
      </c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19">
        <v>143000</v>
      </c>
      <c r="AC86" s="10">
        <v>-87000</v>
      </c>
      <c r="AD86" s="2"/>
    </row>
    <row r="87" spans="1:30" s="16" customFormat="1" ht="13.2" x14ac:dyDescent="0.25">
      <c r="A87" s="2">
        <v>20</v>
      </c>
      <c r="B87" s="2">
        <v>386</v>
      </c>
      <c r="C87" s="2">
        <v>6</v>
      </c>
      <c r="D87" s="20">
        <v>219.8082</v>
      </c>
      <c r="E87" s="2" t="s">
        <v>35</v>
      </c>
      <c r="F87" s="2" t="s">
        <v>247</v>
      </c>
      <c r="G87" s="2" t="s">
        <v>245</v>
      </c>
      <c r="H87" s="2">
        <v>900253515</v>
      </c>
      <c r="I87" s="67">
        <v>769000</v>
      </c>
      <c r="J87" s="19">
        <v>769000</v>
      </c>
      <c r="K87" s="88" t="s">
        <v>246</v>
      </c>
      <c r="L87" s="2" t="s">
        <v>92</v>
      </c>
      <c r="M87" s="85">
        <v>20121120</v>
      </c>
      <c r="N87" s="19"/>
      <c r="O87" s="2">
        <v>9</v>
      </c>
      <c r="P87" s="20">
        <v>219.8082</v>
      </c>
      <c r="Q87" s="81">
        <v>0</v>
      </c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19">
        <v>1956000</v>
      </c>
      <c r="AC87" s="10">
        <v>-1187000</v>
      </c>
      <c r="AD87" s="2"/>
    </row>
    <row r="88" spans="1:30" x14ac:dyDescent="0.3">
      <c r="AC88" s="2"/>
    </row>
    <row r="89" spans="1:30" x14ac:dyDescent="0.3">
      <c r="AC89" s="2"/>
    </row>
    <row r="90" spans="1:30" s="2" customFormat="1" ht="17.399999999999999" x14ac:dyDescent="0.3">
      <c r="C90" s="7" t="s">
        <v>248</v>
      </c>
      <c r="D90" s="17"/>
      <c r="E90" s="7"/>
      <c r="F90" s="7"/>
      <c r="G90" s="7"/>
      <c r="I90" s="26"/>
      <c r="J90" s="14"/>
      <c r="Q90" s="4"/>
    </row>
    <row r="91" spans="1:30" s="1" customFormat="1" ht="13.2" x14ac:dyDescent="0.25">
      <c r="B91" s="1" t="s">
        <v>61</v>
      </c>
      <c r="C91" s="1" t="s">
        <v>249</v>
      </c>
      <c r="D91" s="5" t="s">
        <v>250</v>
      </c>
      <c r="E91" s="1" t="s">
        <v>4</v>
      </c>
      <c r="F91" s="1" t="s">
        <v>5</v>
      </c>
      <c r="G91" s="1" t="s">
        <v>6</v>
      </c>
      <c r="H91" s="1" t="s">
        <v>281</v>
      </c>
      <c r="I91" s="25" t="s">
        <v>282</v>
      </c>
      <c r="J91" s="22" t="s">
        <v>251</v>
      </c>
      <c r="K91" s="1" t="s">
        <v>30</v>
      </c>
      <c r="L91" s="1" t="s">
        <v>9</v>
      </c>
      <c r="M91" s="1" t="s">
        <v>252</v>
      </c>
      <c r="N91" s="1" t="s">
        <v>31</v>
      </c>
      <c r="O91" s="1" t="s">
        <v>253</v>
      </c>
      <c r="P91" s="1" t="s">
        <v>254</v>
      </c>
      <c r="Q91" s="66" t="s">
        <v>24</v>
      </c>
      <c r="R91" s="1" t="s">
        <v>25</v>
      </c>
      <c r="AC91" s="2"/>
    </row>
    <row r="92" spans="1:30" x14ac:dyDescent="0.3">
      <c r="AC92" s="2"/>
    </row>
    <row r="93" spans="1:30" s="2" customFormat="1" x14ac:dyDescent="0.3">
      <c r="A93" s="2">
        <v>23</v>
      </c>
      <c r="B93" s="2">
        <v>451</v>
      </c>
      <c r="C93" s="77">
        <v>0</v>
      </c>
      <c r="D93" s="90">
        <v>1778.4373000000001</v>
      </c>
      <c r="E93" s="2" t="s">
        <v>35</v>
      </c>
      <c r="F93" s="2" t="s">
        <v>255</v>
      </c>
      <c r="G93" s="77"/>
      <c r="H93" s="2">
        <v>900246124</v>
      </c>
      <c r="I93" s="91">
        <v>7292000</v>
      </c>
      <c r="J93" s="19">
        <v>5070000</v>
      </c>
      <c r="K93" s="78" t="s">
        <v>256</v>
      </c>
      <c r="L93" s="78" t="s">
        <v>257</v>
      </c>
      <c r="M93" s="78" t="s">
        <v>258</v>
      </c>
      <c r="N93" s="98">
        <v>5075000</v>
      </c>
      <c r="O93" s="78" t="s">
        <v>259</v>
      </c>
      <c r="P93" s="92">
        <v>891000</v>
      </c>
      <c r="Q93" s="4">
        <v>7292000</v>
      </c>
      <c r="R93" s="63">
        <v>-2222000</v>
      </c>
      <c r="AC93" s="94"/>
    </row>
    <row r="94" spans="1:30" s="2" customFormat="1" x14ac:dyDescent="0.3">
      <c r="A94" s="2">
        <v>23</v>
      </c>
      <c r="B94" s="2">
        <v>482</v>
      </c>
      <c r="C94" s="77">
        <v>3</v>
      </c>
      <c r="D94" s="90">
        <v>343.9128</v>
      </c>
      <c r="E94" s="2" t="s">
        <v>35</v>
      </c>
      <c r="F94" s="2" t="s">
        <v>260</v>
      </c>
      <c r="G94" s="77"/>
      <c r="H94" s="2">
        <v>900283055</v>
      </c>
      <c r="I94" s="91">
        <v>2962000</v>
      </c>
      <c r="J94" s="19">
        <v>3440000</v>
      </c>
      <c r="K94" s="78" t="s">
        <v>261</v>
      </c>
      <c r="L94" s="78" t="s">
        <v>262</v>
      </c>
      <c r="M94" s="2">
        <v>21092016</v>
      </c>
      <c r="N94" s="78" t="s">
        <v>263</v>
      </c>
      <c r="O94" s="78"/>
      <c r="P94" s="92">
        <v>895000</v>
      </c>
      <c r="Q94" s="4">
        <v>2545000</v>
      </c>
      <c r="R94" s="63">
        <v>895000</v>
      </c>
      <c r="AC94" s="94"/>
    </row>
    <row r="95" spans="1:30" s="2" customFormat="1" x14ac:dyDescent="0.3">
      <c r="A95" s="2">
        <v>23</v>
      </c>
      <c r="B95" s="2">
        <v>483</v>
      </c>
      <c r="C95" s="77">
        <v>0</v>
      </c>
      <c r="D95" s="90">
        <v>1067.0461</v>
      </c>
      <c r="E95" s="2" t="s">
        <v>35</v>
      </c>
      <c r="F95" s="2" t="s">
        <v>264</v>
      </c>
      <c r="G95" s="77" t="s">
        <v>265</v>
      </c>
      <c r="H95" s="2">
        <v>900296703</v>
      </c>
      <c r="I95" s="91">
        <v>2934000</v>
      </c>
      <c r="J95" s="19">
        <v>2934000</v>
      </c>
      <c r="K95" s="78" t="s">
        <v>266</v>
      </c>
      <c r="L95" s="77" t="s">
        <v>267</v>
      </c>
      <c r="M95" s="78" t="s">
        <v>268</v>
      </c>
      <c r="N95" s="78">
        <v>5000000</v>
      </c>
      <c r="O95" s="78" t="s">
        <v>269</v>
      </c>
      <c r="P95" s="92">
        <v>0</v>
      </c>
      <c r="Q95" s="4">
        <v>4375000</v>
      </c>
      <c r="R95" s="63">
        <v>-1441000</v>
      </c>
      <c r="AC95" s="94"/>
    </row>
    <row r="96" spans="1:30" s="2" customFormat="1" x14ac:dyDescent="0.3">
      <c r="A96" s="2">
        <v>23</v>
      </c>
      <c r="B96" s="2">
        <v>486</v>
      </c>
      <c r="C96" s="77">
        <v>0</v>
      </c>
      <c r="D96" s="90">
        <v>115.1036</v>
      </c>
      <c r="E96" s="2" t="s">
        <v>35</v>
      </c>
      <c r="F96" s="2" t="s">
        <v>270</v>
      </c>
      <c r="G96" s="77" t="s">
        <v>265</v>
      </c>
      <c r="H96" s="2">
        <v>900296710</v>
      </c>
      <c r="I96" s="91">
        <v>317000</v>
      </c>
      <c r="J96" s="19">
        <v>317000</v>
      </c>
      <c r="K96" s="78" t="s">
        <v>266</v>
      </c>
      <c r="L96" s="77" t="s">
        <v>267</v>
      </c>
      <c r="M96" s="78" t="s">
        <v>268</v>
      </c>
      <c r="N96" s="78">
        <v>5000000</v>
      </c>
      <c r="O96" s="78" t="s">
        <v>269</v>
      </c>
      <c r="P96" s="92">
        <v>0</v>
      </c>
      <c r="Q96" s="4">
        <v>472000</v>
      </c>
      <c r="R96" s="63">
        <v>-155000</v>
      </c>
      <c r="AC96" s="94"/>
    </row>
    <row r="97" spans="1:29" s="2" customFormat="1" x14ac:dyDescent="0.3">
      <c r="A97" s="2">
        <v>23</v>
      </c>
      <c r="B97" s="2">
        <v>489</v>
      </c>
      <c r="C97" s="77">
        <v>4</v>
      </c>
      <c r="D97" s="90">
        <v>1000.7246</v>
      </c>
      <c r="E97" s="2" t="s">
        <v>35</v>
      </c>
      <c r="F97" s="2" t="s">
        <v>271</v>
      </c>
      <c r="G97" s="77" t="s">
        <v>265</v>
      </c>
      <c r="H97" s="2">
        <v>900296727</v>
      </c>
      <c r="I97" s="91">
        <v>2752000</v>
      </c>
      <c r="J97" s="19">
        <v>2752000</v>
      </c>
      <c r="K97" s="78" t="s">
        <v>266</v>
      </c>
      <c r="L97" s="77" t="s">
        <v>267</v>
      </c>
      <c r="M97" s="78" t="s">
        <v>268</v>
      </c>
      <c r="N97" s="78">
        <v>5000000</v>
      </c>
      <c r="O97" s="78" t="s">
        <v>269</v>
      </c>
      <c r="P97" s="92">
        <v>0</v>
      </c>
      <c r="Q97" s="4">
        <v>4103000</v>
      </c>
      <c r="R97" s="63">
        <v>-1351000</v>
      </c>
      <c r="AC97" s="94"/>
    </row>
    <row r="98" spans="1:29" s="2" customFormat="1" x14ac:dyDescent="0.3">
      <c r="A98" s="2">
        <v>23</v>
      </c>
      <c r="B98" s="2">
        <v>489</v>
      </c>
      <c r="C98" s="77">
        <v>10</v>
      </c>
      <c r="D98" s="93">
        <v>27.562999999999999</v>
      </c>
      <c r="E98" s="2" t="s">
        <v>35</v>
      </c>
      <c r="F98" s="2" t="s">
        <v>272</v>
      </c>
      <c r="G98" s="77" t="s">
        <v>265</v>
      </c>
      <c r="H98" s="2">
        <v>900296734</v>
      </c>
      <c r="I98" s="91">
        <v>76000</v>
      </c>
      <c r="J98" s="19">
        <v>76000</v>
      </c>
      <c r="K98" s="78" t="s">
        <v>266</v>
      </c>
      <c r="L98" s="77" t="s">
        <v>267</v>
      </c>
      <c r="M98" s="78" t="s">
        <v>268</v>
      </c>
      <c r="N98" s="78">
        <v>5000000</v>
      </c>
      <c r="O98" s="78" t="s">
        <v>269</v>
      </c>
      <c r="P98" s="92">
        <v>0</v>
      </c>
      <c r="Q98" s="4">
        <v>113000</v>
      </c>
      <c r="R98" s="63">
        <v>-37000</v>
      </c>
      <c r="AC98" s="94"/>
    </row>
    <row r="99" spans="1:29" s="2" customFormat="1" x14ac:dyDescent="0.3">
      <c r="A99" s="2">
        <v>23</v>
      </c>
      <c r="B99" s="2">
        <v>494</v>
      </c>
      <c r="C99" s="77">
        <v>0</v>
      </c>
      <c r="D99" s="90">
        <v>1084.8531</v>
      </c>
      <c r="E99" s="2" t="s">
        <v>35</v>
      </c>
      <c r="F99" s="2" t="s">
        <v>273</v>
      </c>
      <c r="G99" s="77" t="s">
        <v>274</v>
      </c>
      <c r="H99" s="2">
        <v>900238488</v>
      </c>
      <c r="I99" s="91">
        <v>2983000</v>
      </c>
      <c r="J99" s="19">
        <v>2983000</v>
      </c>
      <c r="K99" s="78" t="s">
        <v>266</v>
      </c>
      <c r="L99" s="78" t="s">
        <v>275</v>
      </c>
      <c r="N99" s="78" t="s">
        <v>276</v>
      </c>
      <c r="O99" s="78" t="s">
        <v>277</v>
      </c>
      <c r="P99" s="92">
        <v>0</v>
      </c>
      <c r="Q99" s="4">
        <v>4448000</v>
      </c>
      <c r="R99" s="63">
        <v>-1465000</v>
      </c>
      <c r="AC99" s="94"/>
    </row>
    <row r="100" spans="1:29" s="2" customFormat="1" x14ac:dyDescent="0.3">
      <c r="A100" s="2">
        <v>23</v>
      </c>
      <c r="B100" s="2">
        <v>497</v>
      </c>
      <c r="C100" s="77">
        <v>3</v>
      </c>
      <c r="D100" s="90">
        <v>1065.1860999999999</v>
      </c>
      <c r="E100" s="2" t="s">
        <v>35</v>
      </c>
      <c r="F100" s="2" t="s">
        <v>278</v>
      </c>
      <c r="G100" s="77" t="s">
        <v>274</v>
      </c>
      <c r="H100" s="2">
        <v>900238567</v>
      </c>
      <c r="I100" s="91">
        <v>3729000</v>
      </c>
      <c r="J100" s="19">
        <v>3729000</v>
      </c>
      <c r="K100" s="78" t="s">
        <v>266</v>
      </c>
      <c r="L100" s="78" t="s">
        <v>275</v>
      </c>
      <c r="N100" s="78" t="s">
        <v>276</v>
      </c>
      <c r="O100" s="78" t="s">
        <v>277</v>
      </c>
      <c r="P100" s="92">
        <v>800000</v>
      </c>
      <c r="Q100" s="4">
        <v>5176000</v>
      </c>
      <c r="R100" s="63">
        <v>-1447000</v>
      </c>
      <c r="AC100" s="94"/>
    </row>
    <row r="101" spans="1:29" s="2" customFormat="1" x14ac:dyDescent="0.3">
      <c r="A101" s="2">
        <v>23</v>
      </c>
      <c r="B101" s="2">
        <v>514</v>
      </c>
      <c r="C101" s="77">
        <v>1</v>
      </c>
      <c r="D101" s="90">
        <v>481.24979999999999</v>
      </c>
      <c r="E101" s="2" t="s">
        <v>35</v>
      </c>
      <c r="F101" s="2" t="s">
        <v>279</v>
      </c>
      <c r="G101" s="78"/>
      <c r="H101" s="2">
        <v>900246131</v>
      </c>
      <c r="I101" s="91">
        <v>1973000</v>
      </c>
      <c r="J101" s="19">
        <v>1130000</v>
      </c>
      <c r="K101" s="78" t="s">
        <v>256</v>
      </c>
      <c r="L101" s="78" t="s">
        <v>257</v>
      </c>
      <c r="M101" s="78" t="s">
        <v>258</v>
      </c>
      <c r="N101" s="98">
        <v>5075000</v>
      </c>
      <c r="O101" s="78" t="s">
        <v>259</v>
      </c>
      <c r="P101" s="92">
        <v>0</v>
      </c>
      <c r="Q101" s="4">
        <v>1973000</v>
      </c>
      <c r="R101" s="63">
        <v>-843000</v>
      </c>
      <c r="AC101" s="94"/>
    </row>
    <row r="102" spans="1:29" s="2" customFormat="1" x14ac:dyDescent="0.3">
      <c r="A102" s="2">
        <v>23</v>
      </c>
      <c r="B102" s="2">
        <v>514</v>
      </c>
      <c r="C102" s="77">
        <v>2</v>
      </c>
      <c r="D102" s="90">
        <v>2382.4050999999999</v>
      </c>
      <c r="E102" s="2" t="s">
        <v>35</v>
      </c>
      <c r="F102" s="2" t="s">
        <v>280</v>
      </c>
      <c r="G102" s="78"/>
      <c r="H102" s="2">
        <v>900246148</v>
      </c>
      <c r="I102" s="91">
        <v>9768000</v>
      </c>
      <c r="J102" s="19">
        <v>5775000</v>
      </c>
      <c r="K102" s="78" t="s">
        <v>256</v>
      </c>
      <c r="L102" s="78" t="s">
        <v>257</v>
      </c>
      <c r="M102" s="78" t="s">
        <v>258</v>
      </c>
      <c r="N102" s="98">
        <v>5075000</v>
      </c>
      <c r="O102" s="78" t="s">
        <v>259</v>
      </c>
      <c r="P102" s="92">
        <v>176000</v>
      </c>
      <c r="Q102" s="4">
        <v>9768000</v>
      </c>
      <c r="R102" s="63">
        <v>-3993000</v>
      </c>
      <c r="AC102" s="94"/>
    </row>
  </sheetData>
  <mergeCells count="1">
    <mergeCell ref="B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D5105-26D5-4312-8AFB-74FBA11F2678}">
  <dimension ref="A1:I97"/>
  <sheetViews>
    <sheetView workbookViewId="0">
      <selection activeCell="O7" sqref="O7"/>
    </sheetView>
  </sheetViews>
  <sheetFormatPr defaultRowHeight="14.4" x14ac:dyDescent="0.3"/>
  <cols>
    <col min="1" max="1" width="14.44140625" customWidth="1"/>
    <col min="3" max="4" width="10.77734375" bestFit="1" customWidth="1"/>
    <col min="5" max="5" width="10.77734375" customWidth="1"/>
    <col min="6" max="6" width="10" bestFit="1" customWidth="1"/>
    <col min="8" max="9" width="13.21875" bestFit="1" customWidth="1"/>
  </cols>
  <sheetData>
    <row r="1" spans="1:9" s="30" customFormat="1" x14ac:dyDescent="0.3">
      <c r="A1" s="29" t="s">
        <v>284</v>
      </c>
    </row>
    <row r="2" spans="1:9" x14ac:dyDescent="0.3">
      <c r="A2" s="31"/>
      <c r="B2" s="31"/>
      <c r="C2" s="31" t="s">
        <v>285</v>
      </c>
      <c r="D2" s="31" t="s">
        <v>286</v>
      </c>
      <c r="E2" s="31"/>
      <c r="F2" s="31" t="s">
        <v>287</v>
      </c>
      <c r="G2" s="31"/>
      <c r="H2" s="31" t="s">
        <v>288</v>
      </c>
      <c r="I2" s="31" t="s">
        <v>289</v>
      </c>
    </row>
    <row r="3" spans="1:9" x14ac:dyDescent="0.3">
      <c r="A3" s="31" t="s">
        <v>290</v>
      </c>
      <c r="B3" s="31"/>
      <c r="C3" s="31"/>
      <c r="D3" s="31"/>
      <c r="E3" s="31"/>
      <c r="F3" s="31"/>
      <c r="G3" s="31"/>
      <c r="H3" s="31">
        <v>8.3610000000000004E-3</v>
      </c>
      <c r="I3" s="31">
        <v>8.7790000000000003E-3</v>
      </c>
    </row>
    <row r="4" spans="1:9" x14ac:dyDescent="0.3">
      <c r="A4" s="31" t="s">
        <v>291</v>
      </c>
      <c r="B4" s="31"/>
      <c r="C4" s="32">
        <v>389000</v>
      </c>
      <c r="D4" s="32">
        <v>389000</v>
      </c>
      <c r="E4" s="32">
        <f>C4-D4</f>
        <v>0</v>
      </c>
      <c r="F4" s="31">
        <v>900176478</v>
      </c>
      <c r="G4" s="31"/>
      <c r="H4" s="31"/>
      <c r="I4" s="31"/>
    </row>
    <row r="5" spans="1:9" x14ac:dyDescent="0.3">
      <c r="A5" s="31" t="s">
        <v>292</v>
      </c>
      <c r="B5" s="31"/>
      <c r="C5" s="32">
        <v>2161000</v>
      </c>
      <c r="D5" s="32">
        <v>2161000</v>
      </c>
      <c r="E5" s="32">
        <f t="shared" ref="E5:E8" si="0">C5-D5</f>
        <v>0</v>
      </c>
      <c r="F5" s="31">
        <v>900176588</v>
      </c>
      <c r="G5" s="31"/>
      <c r="H5" s="31"/>
      <c r="I5" s="31"/>
    </row>
    <row r="6" spans="1:9" x14ac:dyDescent="0.3">
      <c r="A6" s="31" t="s">
        <v>293</v>
      </c>
      <c r="B6" s="31"/>
      <c r="C6" s="32">
        <v>15351000</v>
      </c>
      <c r="D6" s="32">
        <v>15351000</v>
      </c>
      <c r="E6" s="32">
        <f t="shared" si="0"/>
        <v>0</v>
      </c>
      <c r="F6" s="31">
        <v>900176784</v>
      </c>
      <c r="G6" s="31"/>
      <c r="H6" s="31"/>
      <c r="I6" s="31"/>
    </row>
    <row r="7" spans="1:9" x14ac:dyDescent="0.3">
      <c r="A7" s="31" t="s">
        <v>294</v>
      </c>
      <c r="B7" s="31"/>
      <c r="C7" s="32">
        <v>3600</v>
      </c>
      <c r="D7" s="32">
        <v>3600</v>
      </c>
      <c r="E7" s="32">
        <f t="shared" si="0"/>
        <v>0</v>
      </c>
      <c r="F7" s="31">
        <v>900296143</v>
      </c>
      <c r="G7" s="31" t="s">
        <v>295</v>
      </c>
      <c r="H7" s="31"/>
      <c r="I7" s="31"/>
    </row>
    <row r="8" spans="1:9" x14ac:dyDescent="0.3">
      <c r="A8" s="31" t="s">
        <v>296</v>
      </c>
      <c r="B8" s="31"/>
      <c r="C8" s="32">
        <v>5824000</v>
      </c>
      <c r="D8" s="32">
        <v>5824000</v>
      </c>
      <c r="E8" s="32">
        <f t="shared" si="0"/>
        <v>0</v>
      </c>
      <c r="F8" s="31">
        <v>900297144</v>
      </c>
      <c r="G8" s="31"/>
      <c r="H8" s="31"/>
      <c r="I8" s="31"/>
    </row>
    <row r="9" spans="1:9" x14ac:dyDescent="0.3">
      <c r="A9" s="31"/>
      <c r="B9" s="31"/>
      <c r="C9" s="31"/>
      <c r="D9" s="31"/>
      <c r="E9" s="31"/>
      <c r="F9" s="31"/>
      <c r="G9" s="31"/>
      <c r="H9" s="31"/>
      <c r="I9" s="31"/>
    </row>
    <row r="10" spans="1:9" x14ac:dyDescent="0.3">
      <c r="A10" s="31" t="s">
        <v>297</v>
      </c>
      <c r="B10" s="31"/>
      <c r="C10" s="31"/>
      <c r="D10" s="31"/>
      <c r="E10" s="31"/>
      <c r="F10" s="31"/>
      <c r="G10" s="31"/>
      <c r="H10" s="31"/>
      <c r="I10" s="31"/>
    </row>
    <row r="11" spans="1:9" x14ac:dyDescent="0.3">
      <c r="A11" s="31">
        <v>135</v>
      </c>
      <c r="B11" s="31"/>
      <c r="C11" s="32">
        <v>2240000</v>
      </c>
      <c r="D11" s="32">
        <v>2240000</v>
      </c>
      <c r="E11" s="32">
        <f>C11-D11</f>
        <v>0</v>
      </c>
      <c r="F11" s="31">
        <v>900205275</v>
      </c>
      <c r="G11" s="31"/>
      <c r="H11" s="31"/>
      <c r="I11" s="31"/>
    </row>
    <row r="12" spans="1:9" x14ac:dyDescent="0.3">
      <c r="A12" s="31"/>
      <c r="B12" s="31"/>
      <c r="C12" s="31"/>
      <c r="D12" s="31"/>
      <c r="E12" s="31"/>
      <c r="F12" s="31"/>
      <c r="G12" s="31"/>
      <c r="H12" s="31"/>
      <c r="I12" s="31"/>
    </row>
    <row r="13" spans="1:9" x14ac:dyDescent="0.3">
      <c r="A13" s="31" t="s">
        <v>298</v>
      </c>
      <c r="B13" s="31"/>
      <c r="C13" s="31"/>
      <c r="D13" s="31"/>
      <c r="E13" s="31"/>
      <c r="F13" s="31"/>
      <c r="G13" s="31"/>
      <c r="H13" s="31"/>
      <c r="I13" s="31"/>
    </row>
    <row r="14" spans="1:9" x14ac:dyDescent="0.3">
      <c r="A14" s="31" t="s">
        <v>299</v>
      </c>
      <c r="B14" s="31"/>
      <c r="C14" s="32">
        <v>1430000</v>
      </c>
      <c r="D14" s="32">
        <v>1430000</v>
      </c>
      <c r="E14" s="32">
        <f t="shared" ref="E14:E39" si="1">C14-D14</f>
        <v>0</v>
      </c>
      <c r="F14" s="31">
        <v>900176832</v>
      </c>
      <c r="G14" s="31"/>
      <c r="H14" s="31"/>
      <c r="I14" s="31"/>
    </row>
    <row r="15" spans="1:9" x14ac:dyDescent="0.3">
      <c r="A15" s="33" t="s">
        <v>300</v>
      </c>
      <c r="B15" s="31"/>
      <c r="C15" s="32">
        <v>2763000</v>
      </c>
      <c r="D15" s="32">
        <v>2763000</v>
      </c>
      <c r="E15" s="32">
        <f t="shared" si="1"/>
        <v>0</v>
      </c>
      <c r="F15" s="31">
        <v>900176887</v>
      </c>
      <c r="G15" s="31"/>
      <c r="H15" s="31"/>
      <c r="I15" s="31"/>
    </row>
    <row r="16" spans="1:9" x14ac:dyDescent="0.3">
      <c r="A16" s="34" t="s">
        <v>301</v>
      </c>
      <c r="B16" s="31"/>
      <c r="C16" s="32">
        <v>1383000</v>
      </c>
      <c r="D16" s="32">
        <v>1383000</v>
      </c>
      <c r="E16" s="32">
        <f t="shared" si="1"/>
        <v>0</v>
      </c>
      <c r="F16" s="31">
        <v>900176928</v>
      </c>
      <c r="G16" s="31"/>
      <c r="H16" s="31"/>
      <c r="I16" s="31"/>
    </row>
    <row r="17" spans="1:9" x14ac:dyDescent="0.3">
      <c r="A17" s="34" t="s">
        <v>302</v>
      </c>
      <c r="B17" s="31"/>
      <c r="C17" s="32">
        <v>1580000</v>
      </c>
      <c r="D17" s="32">
        <v>1580000</v>
      </c>
      <c r="E17" s="32">
        <f t="shared" si="1"/>
        <v>0</v>
      </c>
      <c r="F17" s="31">
        <v>900176942</v>
      </c>
      <c r="G17" s="31"/>
      <c r="H17" s="31"/>
      <c r="I17" s="31"/>
    </row>
    <row r="18" spans="1:9" x14ac:dyDescent="0.3">
      <c r="A18" s="34" t="s">
        <v>303</v>
      </c>
      <c r="B18" s="31"/>
      <c r="C18" s="32">
        <v>427000</v>
      </c>
      <c r="D18" s="32">
        <v>427000</v>
      </c>
      <c r="E18" s="32">
        <f t="shared" si="1"/>
        <v>0</v>
      </c>
      <c r="F18" s="31">
        <v>900176980</v>
      </c>
      <c r="G18" s="31"/>
      <c r="H18" s="31"/>
      <c r="I18" s="31"/>
    </row>
    <row r="19" spans="1:9" x14ac:dyDescent="0.3">
      <c r="A19" s="34" t="s">
        <v>304</v>
      </c>
      <c r="B19" s="31"/>
      <c r="C19" s="32">
        <v>1565000</v>
      </c>
      <c r="D19" s="32">
        <v>1565000</v>
      </c>
      <c r="E19" s="32">
        <f t="shared" si="1"/>
        <v>0</v>
      </c>
      <c r="F19" s="31">
        <v>900253395</v>
      </c>
      <c r="G19" s="31"/>
      <c r="H19" s="31"/>
      <c r="I19" s="31"/>
    </row>
    <row r="20" spans="1:9" x14ac:dyDescent="0.3">
      <c r="A20" s="34" t="s">
        <v>305</v>
      </c>
      <c r="B20" s="31"/>
      <c r="C20" s="32">
        <v>2876000</v>
      </c>
      <c r="D20" s="32">
        <v>2876000</v>
      </c>
      <c r="E20" s="32">
        <f t="shared" si="1"/>
        <v>0</v>
      </c>
      <c r="F20" s="31">
        <v>900253405</v>
      </c>
      <c r="G20" s="31"/>
      <c r="H20" s="31"/>
      <c r="I20" s="31"/>
    </row>
    <row r="21" spans="1:9" x14ac:dyDescent="0.3">
      <c r="A21" s="34" t="s">
        <v>306</v>
      </c>
      <c r="B21" s="31"/>
      <c r="C21" s="32">
        <v>4015000</v>
      </c>
      <c r="D21" s="32">
        <v>3126000</v>
      </c>
      <c r="E21" s="32">
        <f t="shared" si="1"/>
        <v>889000</v>
      </c>
      <c r="F21" s="31">
        <v>900291289</v>
      </c>
      <c r="G21" s="31" t="s">
        <v>307</v>
      </c>
      <c r="H21" s="35">
        <f>E21*H3</f>
        <v>7432.9290000000001</v>
      </c>
      <c r="I21" s="35">
        <f>E21*I3</f>
        <v>7804.5309999999999</v>
      </c>
    </row>
    <row r="22" spans="1:9" x14ac:dyDescent="0.3">
      <c r="A22" s="34" t="s">
        <v>308</v>
      </c>
      <c r="B22" s="31"/>
      <c r="C22" s="32">
        <v>7776000</v>
      </c>
      <c r="D22" s="32">
        <v>7776000</v>
      </c>
      <c r="E22" s="32">
        <f t="shared" si="1"/>
        <v>0</v>
      </c>
      <c r="F22" s="31">
        <v>900179378</v>
      </c>
      <c r="G22" s="31"/>
      <c r="H22" s="31"/>
      <c r="I22" s="31"/>
    </row>
    <row r="23" spans="1:9" x14ac:dyDescent="0.3">
      <c r="A23" s="33" t="s">
        <v>309</v>
      </c>
      <c r="B23" s="31"/>
      <c r="C23" s="32">
        <v>1196000</v>
      </c>
      <c r="D23" s="32">
        <v>1196000</v>
      </c>
      <c r="E23" s="32">
        <f t="shared" si="1"/>
        <v>0</v>
      </c>
      <c r="F23" s="31">
        <v>900217991</v>
      </c>
      <c r="G23" s="31"/>
      <c r="H23" s="31"/>
      <c r="I23" s="31"/>
    </row>
    <row r="24" spans="1:9" x14ac:dyDescent="0.3">
      <c r="A24" s="31" t="s">
        <v>310</v>
      </c>
      <c r="B24" s="31"/>
      <c r="C24" s="32">
        <v>1333000</v>
      </c>
      <c r="D24" s="32">
        <v>1333000</v>
      </c>
      <c r="E24" s="32">
        <f t="shared" si="1"/>
        <v>0</v>
      </c>
      <c r="F24" s="31">
        <v>900226614</v>
      </c>
      <c r="G24" s="31"/>
      <c r="H24" s="31"/>
      <c r="I24" s="31"/>
    </row>
    <row r="25" spans="1:9" x14ac:dyDescent="0.3">
      <c r="A25" s="36" t="s">
        <v>311</v>
      </c>
      <c r="B25" s="31"/>
      <c r="C25" s="32">
        <v>2378000</v>
      </c>
      <c r="D25" s="32">
        <v>2378000</v>
      </c>
      <c r="E25" s="32">
        <f t="shared" si="1"/>
        <v>0</v>
      </c>
      <c r="F25" s="31">
        <v>900291296</v>
      </c>
      <c r="G25" s="31"/>
      <c r="H25" s="31"/>
      <c r="I25" s="31"/>
    </row>
    <row r="26" spans="1:9" x14ac:dyDescent="0.3">
      <c r="A26" s="36" t="s">
        <v>312</v>
      </c>
      <c r="B26" s="31"/>
      <c r="C26" s="32">
        <v>945000</v>
      </c>
      <c r="D26" s="32">
        <v>945000</v>
      </c>
      <c r="E26" s="32">
        <f t="shared" si="1"/>
        <v>0</v>
      </c>
      <c r="F26" s="31">
        <v>900226621</v>
      </c>
      <c r="G26" s="31"/>
      <c r="H26" s="31"/>
      <c r="I26" s="31"/>
    </row>
    <row r="27" spans="1:9" x14ac:dyDescent="0.3">
      <c r="A27" s="36" t="s">
        <v>313</v>
      </c>
      <c r="B27" s="31"/>
      <c r="C27" s="32">
        <v>2390000</v>
      </c>
      <c r="D27" s="32">
        <v>2389000</v>
      </c>
      <c r="E27" s="32">
        <f t="shared" si="1"/>
        <v>1000</v>
      </c>
      <c r="F27" s="31">
        <v>900226638</v>
      </c>
      <c r="G27" s="31" t="s">
        <v>307</v>
      </c>
      <c r="H27" s="35">
        <f>E27*H3</f>
        <v>8.3610000000000007</v>
      </c>
      <c r="I27" s="35">
        <f>E27*I3</f>
        <v>8.7789999999999999</v>
      </c>
    </row>
    <row r="28" spans="1:9" x14ac:dyDescent="0.3">
      <c r="A28" s="36" t="s">
        <v>314</v>
      </c>
      <c r="B28" s="31"/>
      <c r="C28" s="32">
        <v>2075000</v>
      </c>
      <c r="D28" s="32">
        <v>2075000</v>
      </c>
      <c r="E28" s="32">
        <f t="shared" si="1"/>
        <v>0</v>
      </c>
      <c r="F28" s="31">
        <v>900180347</v>
      </c>
      <c r="G28" s="31"/>
      <c r="H28" s="31"/>
      <c r="I28" s="31"/>
    </row>
    <row r="29" spans="1:9" x14ac:dyDescent="0.3">
      <c r="A29" s="36" t="s">
        <v>315</v>
      </c>
      <c r="B29" s="31"/>
      <c r="C29" s="32">
        <v>1376000</v>
      </c>
      <c r="D29" s="32">
        <v>1376000</v>
      </c>
      <c r="E29" s="32">
        <f t="shared" si="1"/>
        <v>0</v>
      </c>
      <c r="F29" s="31">
        <v>900180347</v>
      </c>
      <c r="G29" s="31"/>
      <c r="H29" s="31"/>
      <c r="I29" s="31"/>
    </row>
    <row r="30" spans="1:9" x14ac:dyDescent="0.3">
      <c r="A30" s="36" t="s">
        <v>316</v>
      </c>
      <c r="B30" s="31"/>
      <c r="C30" s="32">
        <v>1377000</v>
      </c>
      <c r="D30" s="32">
        <v>1377000</v>
      </c>
      <c r="E30" s="32">
        <f t="shared" si="1"/>
        <v>0</v>
      </c>
      <c r="F30" s="31">
        <v>900180354</v>
      </c>
      <c r="G30" s="31"/>
      <c r="H30" s="31"/>
      <c r="I30" s="31"/>
    </row>
    <row r="31" spans="1:9" x14ac:dyDescent="0.3">
      <c r="A31" s="36" t="s">
        <v>317</v>
      </c>
      <c r="B31" s="31"/>
      <c r="C31" s="32">
        <v>2558000</v>
      </c>
      <c r="D31" s="32">
        <v>2558000</v>
      </c>
      <c r="E31" s="32">
        <f t="shared" si="1"/>
        <v>0</v>
      </c>
      <c r="F31" s="31">
        <v>900180361</v>
      </c>
      <c r="G31" s="31"/>
      <c r="H31" s="31"/>
      <c r="I31" s="31"/>
    </row>
    <row r="32" spans="1:9" x14ac:dyDescent="0.3">
      <c r="A32" s="36" t="s">
        <v>318</v>
      </c>
      <c r="B32" s="31"/>
      <c r="C32" s="32">
        <v>1144000</v>
      </c>
      <c r="D32" s="32">
        <v>1144000</v>
      </c>
      <c r="E32" s="32">
        <f t="shared" si="1"/>
        <v>0</v>
      </c>
      <c r="F32" s="31">
        <v>900180385</v>
      </c>
      <c r="G32" s="31"/>
      <c r="H32" s="31"/>
      <c r="I32" s="31"/>
    </row>
    <row r="33" spans="1:9" x14ac:dyDescent="0.3">
      <c r="A33" s="36" t="s">
        <v>319</v>
      </c>
      <c r="B33" s="31"/>
      <c r="C33" s="32">
        <v>1603000</v>
      </c>
      <c r="D33" s="32">
        <v>1603000</v>
      </c>
      <c r="E33" s="32">
        <f t="shared" si="1"/>
        <v>0</v>
      </c>
      <c r="F33" s="31">
        <v>900180392</v>
      </c>
      <c r="G33" s="31"/>
      <c r="H33" s="31"/>
      <c r="I33" s="31"/>
    </row>
    <row r="34" spans="1:9" x14ac:dyDescent="0.3">
      <c r="A34" s="36" t="s">
        <v>320</v>
      </c>
      <c r="B34" s="31"/>
      <c r="C34" s="32">
        <v>1024000</v>
      </c>
      <c r="D34" s="32">
        <v>1024000</v>
      </c>
      <c r="E34" s="32">
        <f t="shared" si="1"/>
        <v>0</v>
      </c>
      <c r="F34" s="31">
        <v>900259810</v>
      </c>
      <c r="G34" s="31"/>
      <c r="H34" s="31"/>
      <c r="I34" s="31"/>
    </row>
    <row r="35" spans="1:9" x14ac:dyDescent="0.3">
      <c r="A35" s="36" t="s">
        <v>321</v>
      </c>
      <c r="B35" s="31"/>
      <c r="C35" s="32">
        <v>782000</v>
      </c>
      <c r="D35" s="32">
        <v>209000</v>
      </c>
      <c r="E35" s="32">
        <f t="shared" si="1"/>
        <v>573000</v>
      </c>
      <c r="F35" s="31">
        <v>900182624</v>
      </c>
      <c r="G35" s="31" t="s">
        <v>307</v>
      </c>
      <c r="H35" s="35">
        <f>E35*H3</f>
        <v>4790.8530000000001</v>
      </c>
      <c r="I35" s="35">
        <f>E35*I3</f>
        <v>5030.3670000000002</v>
      </c>
    </row>
    <row r="36" spans="1:9" x14ac:dyDescent="0.3">
      <c r="A36" s="36" t="s">
        <v>322</v>
      </c>
      <c r="B36" s="31"/>
      <c r="C36" s="32">
        <v>815000</v>
      </c>
      <c r="D36" s="32">
        <v>1580000</v>
      </c>
      <c r="E36" s="32">
        <f t="shared" si="1"/>
        <v>-765000</v>
      </c>
      <c r="F36" s="31">
        <v>900182679</v>
      </c>
      <c r="G36" s="31" t="s">
        <v>307</v>
      </c>
      <c r="H36" s="35">
        <f>E36*H3</f>
        <v>-6396.165</v>
      </c>
      <c r="I36" s="35">
        <f>E36*I3</f>
        <v>-6715.9350000000004</v>
      </c>
    </row>
    <row r="37" spans="1:9" x14ac:dyDescent="0.3">
      <c r="A37" s="36" t="s">
        <v>323</v>
      </c>
      <c r="B37" s="31"/>
      <c r="C37" s="32">
        <v>2407000</v>
      </c>
      <c r="D37" s="32">
        <v>2407000</v>
      </c>
      <c r="E37" s="32">
        <f t="shared" si="1"/>
        <v>0</v>
      </c>
      <c r="F37" s="31">
        <v>900226755</v>
      </c>
      <c r="G37" s="31"/>
      <c r="H37" s="35"/>
      <c r="I37" s="35"/>
    </row>
    <row r="38" spans="1:9" x14ac:dyDescent="0.3">
      <c r="A38" s="36" t="s">
        <v>324</v>
      </c>
      <c r="B38" s="31"/>
      <c r="C38" s="32">
        <v>1822000</v>
      </c>
      <c r="D38" s="32">
        <v>1822000</v>
      </c>
      <c r="E38" s="32">
        <f t="shared" si="1"/>
        <v>0</v>
      </c>
      <c r="F38" s="31">
        <v>900226762</v>
      </c>
      <c r="G38" s="31"/>
      <c r="H38" s="35"/>
      <c r="I38" s="35"/>
    </row>
    <row r="39" spans="1:9" x14ac:dyDescent="0.3">
      <c r="A39" s="37" t="s">
        <v>325</v>
      </c>
      <c r="B39" s="38"/>
      <c r="C39" s="39">
        <v>1706000</v>
      </c>
      <c r="D39" s="39">
        <v>1706000</v>
      </c>
      <c r="E39" s="40">
        <f t="shared" si="1"/>
        <v>0</v>
      </c>
      <c r="F39" s="38">
        <v>900182796</v>
      </c>
      <c r="G39" s="31"/>
      <c r="H39" s="35"/>
      <c r="I39" s="35"/>
    </row>
    <row r="40" spans="1:9" x14ac:dyDescent="0.3">
      <c r="A40" s="36"/>
      <c r="B40" s="31"/>
      <c r="C40" s="31"/>
      <c r="D40" s="31"/>
      <c r="E40" s="31"/>
      <c r="F40" s="31"/>
      <c r="G40" s="31"/>
      <c r="H40" s="35"/>
      <c r="I40" s="35"/>
    </row>
    <row r="41" spans="1:9" x14ac:dyDescent="0.3">
      <c r="A41" s="36" t="s">
        <v>326</v>
      </c>
      <c r="B41" s="31"/>
      <c r="C41" s="31"/>
      <c r="D41" s="31"/>
      <c r="E41" s="31"/>
      <c r="F41" s="31"/>
      <c r="G41" s="31"/>
      <c r="H41" s="35"/>
      <c r="I41" s="35"/>
    </row>
    <row r="42" spans="1:9" x14ac:dyDescent="0.3">
      <c r="A42" s="36"/>
      <c r="B42" s="31"/>
      <c r="C42" s="31"/>
      <c r="D42" s="31"/>
      <c r="E42" s="31"/>
      <c r="F42" s="31"/>
      <c r="G42" s="31"/>
      <c r="H42" s="35"/>
      <c r="I42" s="35"/>
    </row>
    <row r="43" spans="1:9" s="27" customFormat="1" x14ac:dyDescent="0.3">
      <c r="A43" s="41" t="s">
        <v>327</v>
      </c>
      <c r="B43" s="42"/>
      <c r="C43" s="42">
        <v>5070000</v>
      </c>
      <c r="D43" s="42">
        <v>7292000</v>
      </c>
      <c r="E43" s="40">
        <f t="shared" ref="E43:E52" si="2">C43-D43</f>
        <v>-2222000</v>
      </c>
      <c r="F43" s="42">
        <v>900246124</v>
      </c>
      <c r="G43" s="43" t="s">
        <v>307</v>
      </c>
      <c r="H43" s="44">
        <f>E43*H3</f>
        <v>-18578.142</v>
      </c>
      <c r="I43" s="44">
        <f>E43*I3</f>
        <v>-19506.938000000002</v>
      </c>
    </row>
    <row r="44" spans="1:9" x14ac:dyDescent="0.3">
      <c r="A44" s="36" t="s">
        <v>328</v>
      </c>
      <c r="B44" s="31"/>
      <c r="C44" s="31">
        <v>3440000</v>
      </c>
      <c r="D44" s="31">
        <v>2962000</v>
      </c>
      <c r="E44" s="32">
        <f t="shared" si="2"/>
        <v>478000</v>
      </c>
      <c r="F44" s="31">
        <v>900283055</v>
      </c>
      <c r="G44" s="31" t="s">
        <v>307</v>
      </c>
      <c r="H44" s="35">
        <f>E44*H3</f>
        <v>3996.558</v>
      </c>
      <c r="I44" s="35">
        <f>E44*I3</f>
        <v>4196.3620000000001</v>
      </c>
    </row>
    <row r="45" spans="1:9" x14ac:dyDescent="0.3">
      <c r="A45" s="36" t="s">
        <v>329</v>
      </c>
      <c r="B45" s="31"/>
      <c r="C45" s="31">
        <v>2934000</v>
      </c>
      <c r="D45" s="31">
        <v>2934000</v>
      </c>
      <c r="E45" s="32">
        <f t="shared" si="2"/>
        <v>0</v>
      </c>
      <c r="F45" s="31">
        <v>900296703</v>
      </c>
      <c r="G45" s="31"/>
      <c r="H45" s="35"/>
      <c r="I45" s="35"/>
    </row>
    <row r="46" spans="1:9" x14ac:dyDescent="0.3">
      <c r="A46" s="36" t="s">
        <v>330</v>
      </c>
      <c r="B46" s="31"/>
      <c r="C46" s="31">
        <v>317000</v>
      </c>
      <c r="D46" s="31">
        <v>317000</v>
      </c>
      <c r="E46" s="32">
        <f t="shared" si="2"/>
        <v>0</v>
      </c>
      <c r="F46" s="31">
        <v>900296710</v>
      </c>
      <c r="G46" s="31"/>
      <c r="H46" s="35"/>
      <c r="I46" s="35"/>
    </row>
    <row r="47" spans="1:9" x14ac:dyDescent="0.3">
      <c r="A47" s="36" t="s">
        <v>331</v>
      </c>
      <c r="B47" s="31"/>
      <c r="C47" s="31">
        <v>2752000</v>
      </c>
      <c r="D47" s="31">
        <v>2752000</v>
      </c>
      <c r="E47" s="32">
        <f t="shared" si="2"/>
        <v>0</v>
      </c>
      <c r="F47" s="31">
        <v>900296727</v>
      </c>
      <c r="G47" s="31"/>
      <c r="H47" s="35"/>
      <c r="I47" s="35"/>
    </row>
    <row r="48" spans="1:9" x14ac:dyDescent="0.3">
      <c r="A48" s="36" t="s">
        <v>332</v>
      </c>
      <c r="B48" s="31"/>
      <c r="C48" s="31">
        <v>76000</v>
      </c>
      <c r="D48" s="31">
        <v>76000</v>
      </c>
      <c r="E48" s="32">
        <f t="shared" si="2"/>
        <v>0</v>
      </c>
      <c r="F48" s="31">
        <v>900296734</v>
      </c>
      <c r="G48" s="31"/>
      <c r="H48" s="35"/>
      <c r="I48" s="35"/>
    </row>
    <row r="49" spans="1:9" x14ac:dyDescent="0.3">
      <c r="A49" s="36" t="s">
        <v>333</v>
      </c>
      <c r="B49" s="31"/>
      <c r="C49" s="31">
        <v>2983000</v>
      </c>
      <c r="D49" s="31">
        <v>2983000</v>
      </c>
      <c r="E49" s="32">
        <f t="shared" si="2"/>
        <v>0</v>
      </c>
      <c r="F49" s="31">
        <v>900238488</v>
      </c>
      <c r="G49" s="31"/>
      <c r="H49" s="35"/>
      <c r="I49" s="35"/>
    </row>
    <row r="50" spans="1:9" x14ac:dyDescent="0.3">
      <c r="A50" s="36" t="s">
        <v>334</v>
      </c>
      <c r="B50" s="31"/>
      <c r="C50" s="31">
        <v>3729000</v>
      </c>
      <c r="D50" s="31">
        <v>3729000</v>
      </c>
      <c r="E50" s="32">
        <f t="shared" si="2"/>
        <v>0</v>
      </c>
      <c r="F50" s="31">
        <v>900238567</v>
      </c>
      <c r="G50" s="31"/>
      <c r="H50" s="35"/>
      <c r="I50" s="35"/>
    </row>
    <row r="51" spans="1:9" x14ac:dyDescent="0.3">
      <c r="A51" s="41" t="s">
        <v>335</v>
      </c>
      <c r="B51" s="42"/>
      <c r="C51" s="42">
        <v>1130000</v>
      </c>
      <c r="D51" s="42">
        <v>1973000</v>
      </c>
      <c r="E51" s="40">
        <f t="shared" si="2"/>
        <v>-843000</v>
      </c>
      <c r="F51" s="42">
        <v>900246131</v>
      </c>
      <c r="G51" s="31" t="s">
        <v>307</v>
      </c>
      <c r="H51" s="35">
        <f>E51*H3</f>
        <v>-7048.3230000000003</v>
      </c>
      <c r="I51" s="35">
        <f>E51*I3</f>
        <v>-7400.6970000000001</v>
      </c>
    </row>
    <row r="52" spans="1:9" x14ac:dyDescent="0.3">
      <c r="A52" s="41" t="s">
        <v>336</v>
      </c>
      <c r="B52" s="42"/>
      <c r="C52" s="42">
        <v>5775000</v>
      </c>
      <c r="D52" s="42">
        <v>9768000</v>
      </c>
      <c r="E52" s="40">
        <f t="shared" si="2"/>
        <v>-3993000</v>
      </c>
      <c r="F52" s="42">
        <v>900246148</v>
      </c>
      <c r="G52" s="31" t="s">
        <v>307</v>
      </c>
      <c r="H52" s="35">
        <f>E52*H3</f>
        <v>-33385.472999999998</v>
      </c>
      <c r="I52" s="35">
        <f>E52*I3</f>
        <v>-35054.546999999999</v>
      </c>
    </row>
    <row r="53" spans="1:9" x14ac:dyDescent="0.3">
      <c r="A53" s="36"/>
      <c r="B53" s="31"/>
      <c r="C53" s="31"/>
      <c r="D53" s="31"/>
      <c r="E53" s="31"/>
      <c r="F53" s="31"/>
      <c r="G53" s="31"/>
      <c r="H53" s="35"/>
      <c r="I53" s="35"/>
    </row>
    <row r="54" spans="1:9" x14ac:dyDescent="0.3">
      <c r="A54" s="36" t="s">
        <v>337</v>
      </c>
      <c r="B54" s="31"/>
      <c r="C54" s="31"/>
      <c r="D54" s="31"/>
      <c r="E54" s="31"/>
      <c r="F54" s="31"/>
      <c r="G54" s="31"/>
      <c r="H54" s="35"/>
      <c r="I54" s="35"/>
    </row>
    <row r="55" spans="1:9" x14ac:dyDescent="0.3">
      <c r="A55" s="36"/>
      <c r="B55" s="31"/>
      <c r="C55" s="31"/>
      <c r="D55" s="31"/>
      <c r="E55" s="31"/>
      <c r="F55" s="31"/>
      <c r="G55" s="31"/>
      <c r="H55" s="35"/>
      <c r="I55" s="35"/>
    </row>
    <row r="56" spans="1:9" x14ac:dyDescent="0.3">
      <c r="A56" s="36" t="s">
        <v>338</v>
      </c>
      <c r="B56" s="31"/>
      <c r="C56" s="45">
        <v>16000</v>
      </c>
      <c r="D56" s="45">
        <v>16000</v>
      </c>
      <c r="E56" s="32">
        <f t="shared" ref="E56:E93" si="3">C56-D56</f>
        <v>0</v>
      </c>
      <c r="F56" s="31">
        <v>900259085</v>
      </c>
      <c r="G56" s="31"/>
      <c r="H56" s="35"/>
      <c r="I56" s="35"/>
    </row>
    <row r="57" spans="1:9" x14ac:dyDescent="0.3">
      <c r="A57" s="36" t="s">
        <v>339</v>
      </c>
      <c r="B57" s="31"/>
      <c r="C57" s="45">
        <v>851000</v>
      </c>
      <c r="D57" s="45">
        <v>851000</v>
      </c>
      <c r="E57" s="32">
        <f t="shared" si="3"/>
        <v>0</v>
      </c>
      <c r="F57" s="31">
        <v>900239915</v>
      </c>
      <c r="G57" s="31"/>
      <c r="H57" s="35"/>
      <c r="I57" s="35"/>
    </row>
    <row r="58" spans="1:9" x14ac:dyDescent="0.3">
      <c r="A58" s="36" t="s">
        <v>340</v>
      </c>
      <c r="B58" s="31"/>
      <c r="C58" s="45">
        <v>2976000</v>
      </c>
      <c r="D58" s="45">
        <v>2976000</v>
      </c>
      <c r="E58" s="32">
        <f t="shared" si="3"/>
        <v>0</v>
      </c>
      <c r="F58" s="31">
        <v>900194845</v>
      </c>
      <c r="G58" s="31"/>
      <c r="H58" s="35"/>
      <c r="I58" s="35"/>
    </row>
    <row r="59" spans="1:9" x14ac:dyDescent="0.3">
      <c r="A59" s="36" t="s">
        <v>341</v>
      </c>
      <c r="B59" s="31"/>
      <c r="C59" s="45">
        <v>1288000</v>
      </c>
      <c r="D59" s="45">
        <v>1288000</v>
      </c>
      <c r="E59" s="32">
        <f t="shared" si="3"/>
        <v>0</v>
      </c>
      <c r="F59" s="31">
        <v>900239922</v>
      </c>
      <c r="G59" s="31"/>
      <c r="H59" s="35"/>
      <c r="I59" s="35"/>
    </row>
    <row r="60" spans="1:9" x14ac:dyDescent="0.3">
      <c r="A60" s="36" t="s">
        <v>342</v>
      </c>
      <c r="B60" s="31"/>
      <c r="C60" s="45">
        <v>1682000</v>
      </c>
      <c r="D60" s="45">
        <v>1682000</v>
      </c>
      <c r="E60" s="32">
        <f t="shared" si="3"/>
        <v>0</v>
      </c>
      <c r="F60" s="31">
        <v>900303672</v>
      </c>
      <c r="G60" s="31"/>
      <c r="H60" s="35"/>
      <c r="I60" s="35"/>
    </row>
    <row r="61" spans="1:9" x14ac:dyDescent="0.3">
      <c r="A61" s="36" t="s">
        <v>343</v>
      </c>
      <c r="B61" s="31"/>
      <c r="C61" s="45">
        <v>6000000</v>
      </c>
      <c r="D61" s="45">
        <v>6000000</v>
      </c>
      <c r="E61" s="32">
        <f t="shared" si="3"/>
        <v>0</v>
      </c>
      <c r="F61" s="31"/>
      <c r="G61" s="31"/>
      <c r="H61" s="35"/>
      <c r="I61" s="35"/>
    </row>
    <row r="62" spans="1:9" x14ac:dyDescent="0.3">
      <c r="A62" s="36" t="s">
        <v>344</v>
      </c>
      <c r="B62" s="31"/>
      <c r="C62" s="45">
        <v>3303000</v>
      </c>
      <c r="D62" s="45">
        <v>2457000</v>
      </c>
      <c r="E62" s="32">
        <f t="shared" si="3"/>
        <v>846000</v>
      </c>
      <c r="F62" s="31">
        <v>900217252</v>
      </c>
      <c r="G62" s="31" t="s">
        <v>345</v>
      </c>
      <c r="H62" s="35">
        <f>E62*H3</f>
        <v>7073.4059999999999</v>
      </c>
      <c r="I62" s="35">
        <f>E62*I3</f>
        <v>7427.0340000000006</v>
      </c>
    </row>
    <row r="63" spans="1:9" x14ac:dyDescent="0.3">
      <c r="A63" s="36" t="s">
        <v>346</v>
      </c>
      <c r="B63" s="31"/>
      <c r="C63" s="45">
        <v>379000</v>
      </c>
      <c r="D63" s="45">
        <v>272000</v>
      </c>
      <c r="E63" s="32">
        <f t="shared" si="3"/>
        <v>107000</v>
      </c>
      <c r="F63" s="31">
        <v>900217269</v>
      </c>
      <c r="G63" s="31" t="s">
        <v>345</v>
      </c>
      <c r="H63" s="35">
        <f>E63*H3</f>
        <v>894.62700000000007</v>
      </c>
      <c r="I63" s="35">
        <f>E63*I3</f>
        <v>939.35300000000007</v>
      </c>
    </row>
    <row r="64" spans="1:9" x14ac:dyDescent="0.3">
      <c r="A64" s="36" t="s">
        <v>347</v>
      </c>
      <c r="B64" s="31"/>
      <c r="C64" s="45">
        <v>2827000</v>
      </c>
      <c r="D64" s="45">
        <v>2827000</v>
      </c>
      <c r="E64" s="32">
        <f t="shared" si="3"/>
        <v>0</v>
      </c>
      <c r="F64" s="31">
        <v>900210262</v>
      </c>
      <c r="G64" s="31"/>
      <c r="H64" s="35"/>
      <c r="I64" s="35"/>
    </row>
    <row r="65" spans="1:9" x14ac:dyDescent="0.3">
      <c r="A65" s="36" t="s">
        <v>348</v>
      </c>
      <c r="B65" s="31"/>
      <c r="C65" s="45">
        <v>2403000</v>
      </c>
      <c r="D65" s="45">
        <v>2403000</v>
      </c>
      <c r="E65" s="32">
        <f t="shared" si="3"/>
        <v>0</v>
      </c>
      <c r="F65" s="31">
        <v>900190638</v>
      </c>
      <c r="G65" s="31"/>
      <c r="H65" s="35"/>
      <c r="I65" s="35"/>
    </row>
    <row r="66" spans="1:9" x14ac:dyDescent="0.3">
      <c r="A66" s="36" t="s">
        <v>349</v>
      </c>
      <c r="B66" s="31"/>
      <c r="C66" s="45">
        <v>1926000</v>
      </c>
      <c r="D66" s="45">
        <v>1926000</v>
      </c>
      <c r="E66" s="32">
        <f t="shared" si="3"/>
        <v>0</v>
      </c>
      <c r="F66" s="31">
        <v>900190724</v>
      </c>
      <c r="G66" s="31"/>
      <c r="H66" s="35"/>
      <c r="I66" s="35"/>
    </row>
    <row r="67" spans="1:9" x14ac:dyDescent="0.3">
      <c r="A67" s="41" t="s">
        <v>350</v>
      </c>
      <c r="B67" s="42"/>
      <c r="C67" s="46">
        <v>3491000</v>
      </c>
      <c r="D67" s="46">
        <v>3491000</v>
      </c>
      <c r="E67" s="32">
        <f t="shared" si="3"/>
        <v>0</v>
      </c>
      <c r="F67" s="42">
        <v>900190889</v>
      </c>
      <c r="G67" s="31"/>
      <c r="H67" s="35"/>
      <c r="I67" s="35"/>
    </row>
    <row r="68" spans="1:9" x14ac:dyDescent="0.3">
      <c r="A68" s="41" t="s">
        <v>351</v>
      </c>
      <c r="B68" s="42"/>
      <c r="C68" s="46">
        <v>5281000</v>
      </c>
      <c r="D68" s="46">
        <v>5281000</v>
      </c>
      <c r="E68" s="32">
        <f t="shared" si="3"/>
        <v>0</v>
      </c>
      <c r="F68" s="42">
        <v>900190896</v>
      </c>
      <c r="G68" s="31"/>
      <c r="H68" s="35"/>
      <c r="I68" s="35"/>
    </row>
    <row r="69" spans="1:9" x14ac:dyDescent="0.3">
      <c r="A69" s="41" t="s">
        <v>352</v>
      </c>
      <c r="B69" s="42"/>
      <c r="C69" s="46">
        <v>3384000</v>
      </c>
      <c r="D69" s="46">
        <v>3384000</v>
      </c>
      <c r="E69" s="32">
        <f t="shared" si="3"/>
        <v>0</v>
      </c>
      <c r="F69" s="42">
        <v>900206063</v>
      </c>
      <c r="G69" s="31"/>
      <c r="H69" s="35"/>
      <c r="I69" s="35"/>
    </row>
    <row r="70" spans="1:9" x14ac:dyDescent="0.3">
      <c r="A70" s="41" t="s">
        <v>353</v>
      </c>
      <c r="B70" s="42"/>
      <c r="C70" s="46">
        <v>1223000</v>
      </c>
      <c r="D70" s="46">
        <v>1223000</v>
      </c>
      <c r="E70" s="32">
        <f t="shared" si="3"/>
        <v>0</v>
      </c>
      <c r="F70" s="42">
        <v>900190913</v>
      </c>
      <c r="G70" s="31"/>
      <c r="H70" s="35"/>
      <c r="I70" s="35"/>
    </row>
    <row r="71" spans="1:9" x14ac:dyDescent="0.3">
      <c r="A71" s="41" t="s">
        <v>354</v>
      </c>
      <c r="B71" s="42"/>
      <c r="C71" s="46">
        <v>5869000</v>
      </c>
      <c r="D71" s="46">
        <v>5869000</v>
      </c>
      <c r="E71" s="32">
        <f t="shared" si="3"/>
        <v>0</v>
      </c>
      <c r="F71" s="42">
        <v>900190937</v>
      </c>
      <c r="G71" s="31"/>
      <c r="H71" s="35"/>
      <c r="I71" s="35"/>
    </row>
    <row r="72" spans="1:9" x14ac:dyDescent="0.3">
      <c r="A72" s="36" t="s">
        <v>355</v>
      </c>
      <c r="B72" s="31"/>
      <c r="C72" s="45">
        <v>1147000</v>
      </c>
      <c r="D72" s="45">
        <v>1147000</v>
      </c>
      <c r="E72" s="32">
        <f t="shared" si="3"/>
        <v>0</v>
      </c>
      <c r="F72" s="43">
        <v>900293762</v>
      </c>
      <c r="G72" s="31"/>
      <c r="H72" s="35"/>
      <c r="I72" s="35"/>
    </row>
    <row r="73" spans="1:9" x14ac:dyDescent="0.3">
      <c r="A73" s="36" t="s">
        <v>356</v>
      </c>
      <c r="B73" s="31"/>
      <c r="C73" s="45">
        <v>441000</v>
      </c>
      <c r="D73" s="45">
        <v>441000</v>
      </c>
      <c r="E73" s="32">
        <f t="shared" si="3"/>
        <v>0</v>
      </c>
      <c r="F73" s="43">
        <v>900293779</v>
      </c>
      <c r="G73" s="31"/>
      <c r="H73" s="35"/>
      <c r="I73" s="35"/>
    </row>
    <row r="74" spans="1:9" x14ac:dyDescent="0.3">
      <c r="A74" s="36" t="s">
        <v>357</v>
      </c>
      <c r="B74" s="31"/>
      <c r="C74" s="45">
        <v>488000</v>
      </c>
      <c r="D74" s="45">
        <v>488000</v>
      </c>
      <c r="E74" s="32">
        <f t="shared" si="3"/>
        <v>0</v>
      </c>
      <c r="F74" s="43">
        <v>900293786</v>
      </c>
      <c r="G74" s="31"/>
      <c r="H74" s="35"/>
      <c r="I74" s="35"/>
    </row>
    <row r="75" spans="1:9" x14ac:dyDescent="0.3">
      <c r="A75" s="36" t="s">
        <v>358</v>
      </c>
      <c r="B75" s="31"/>
      <c r="C75" s="45">
        <v>1614000</v>
      </c>
      <c r="D75" s="45">
        <v>1614000</v>
      </c>
      <c r="E75" s="32">
        <f t="shared" si="3"/>
        <v>0</v>
      </c>
      <c r="F75" s="43">
        <v>900298468</v>
      </c>
      <c r="G75" s="31"/>
      <c r="H75" s="35"/>
      <c r="I75" s="35"/>
    </row>
    <row r="76" spans="1:9" x14ac:dyDescent="0.3">
      <c r="A76" s="36" t="s">
        <v>359</v>
      </c>
      <c r="B76" s="31"/>
      <c r="C76" s="45">
        <v>453000</v>
      </c>
      <c r="D76" s="45">
        <v>453000</v>
      </c>
      <c r="E76" s="32">
        <f t="shared" si="3"/>
        <v>0</v>
      </c>
      <c r="F76" s="43">
        <v>900293793</v>
      </c>
      <c r="G76" s="31"/>
      <c r="H76" s="35"/>
      <c r="I76" s="35"/>
    </row>
    <row r="77" spans="1:9" x14ac:dyDescent="0.3">
      <c r="A77" s="36" t="s">
        <v>360</v>
      </c>
      <c r="B77" s="31"/>
      <c r="C77" s="45">
        <v>1373000</v>
      </c>
      <c r="D77" s="45">
        <v>1373000</v>
      </c>
      <c r="E77" s="32">
        <f t="shared" si="3"/>
        <v>0</v>
      </c>
      <c r="F77" s="43">
        <v>900303641</v>
      </c>
      <c r="G77" s="31"/>
      <c r="H77" s="35"/>
      <c r="I77" s="35"/>
    </row>
    <row r="78" spans="1:9" x14ac:dyDescent="0.3">
      <c r="A78" s="36" t="s">
        <v>361</v>
      </c>
      <c r="B78" s="31"/>
      <c r="C78" s="45">
        <v>5666000</v>
      </c>
      <c r="D78" s="45">
        <v>5666000</v>
      </c>
      <c r="E78" s="32">
        <f t="shared" si="3"/>
        <v>0</v>
      </c>
      <c r="F78" s="43">
        <v>900303658</v>
      </c>
      <c r="G78" s="31"/>
      <c r="H78" s="35"/>
      <c r="I78" s="35"/>
    </row>
    <row r="79" spans="1:9" x14ac:dyDescent="0.3">
      <c r="A79" s="36" t="s">
        <v>362</v>
      </c>
      <c r="B79" s="31"/>
      <c r="C79" s="45">
        <v>160000</v>
      </c>
      <c r="D79" s="45">
        <v>160000</v>
      </c>
      <c r="E79" s="32">
        <f t="shared" si="3"/>
        <v>0</v>
      </c>
      <c r="F79" s="43">
        <v>900303665</v>
      </c>
      <c r="G79" s="31"/>
      <c r="H79" s="35"/>
      <c r="I79" s="35"/>
    </row>
    <row r="80" spans="1:9" x14ac:dyDescent="0.3">
      <c r="A80" s="36" t="s">
        <v>363</v>
      </c>
      <c r="B80" s="31"/>
      <c r="C80" s="45">
        <v>127000</v>
      </c>
      <c r="D80" s="45">
        <v>127000</v>
      </c>
      <c r="E80" s="32">
        <f t="shared" si="3"/>
        <v>0</v>
      </c>
      <c r="F80" s="43">
        <v>900192434</v>
      </c>
      <c r="G80" s="31"/>
      <c r="H80" s="35"/>
      <c r="I80" s="35"/>
    </row>
    <row r="81" spans="1:9" x14ac:dyDescent="0.3">
      <c r="A81" s="36" t="s">
        <v>364</v>
      </c>
      <c r="B81" s="31"/>
      <c r="C81" s="45">
        <v>3596000</v>
      </c>
      <c r="D81" s="45">
        <v>3596000</v>
      </c>
      <c r="E81" s="32">
        <f t="shared" si="3"/>
        <v>0</v>
      </c>
      <c r="F81" s="43">
        <v>900259061</v>
      </c>
      <c r="G81" s="31"/>
      <c r="H81" s="35"/>
      <c r="I81" s="35"/>
    </row>
    <row r="82" spans="1:9" x14ac:dyDescent="0.3">
      <c r="A82" s="36" t="s">
        <v>365</v>
      </c>
      <c r="B82" s="31"/>
      <c r="C82" s="45">
        <v>1488000</v>
      </c>
      <c r="D82" s="45">
        <v>1488000</v>
      </c>
      <c r="E82" s="32">
        <f t="shared" si="3"/>
        <v>0</v>
      </c>
      <c r="F82" s="43">
        <v>900192616</v>
      </c>
      <c r="G82" s="31"/>
      <c r="H82" s="35"/>
      <c r="I82" s="35"/>
    </row>
    <row r="83" spans="1:9" x14ac:dyDescent="0.3">
      <c r="A83" s="36" t="s">
        <v>366</v>
      </c>
      <c r="B83" s="31"/>
      <c r="C83" s="45">
        <v>3782000</v>
      </c>
      <c r="D83" s="45">
        <v>3782000</v>
      </c>
      <c r="E83" s="32">
        <f t="shared" si="3"/>
        <v>0</v>
      </c>
      <c r="F83" s="43">
        <v>900213612</v>
      </c>
      <c r="G83" s="31"/>
      <c r="H83" s="35"/>
      <c r="I83" s="35"/>
    </row>
    <row r="84" spans="1:9" x14ac:dyDescent="0.3">
      <c r="A84" s="36" t="s">
        <v>367</v>
      </c>
      <c r="B84" s="31"/>
      <c r="C84" s="45">
        <v>5202000</v>
      </c>
      <c r="D84" s="45">
        <v>8202000</v>
      </c>
      <c r="E84" s="32">
        <f t="shared" si="3"/>
        <v>-3000000</v>
      </c>
      <c r="F84" s="43">
        <v>900218198</v>
      </c>
      <c r="G84" s="31" t="s">
        <v>307</v>
      </c>
      <c r="H84" s="35">
        <f>E84*H3</f>
        <v>-25083</v>
      </c>
      <c r="I84" s="35">
        <f>E84*I3</f>
        <v>-26337</v>
      </c>
    </row>
    <row r="85" spans="1:9" x14ac:dyDescent="0.3">
      <c r="A85" s="36" t="s">
        <v>368</v>
      </c>
      <c r="B85" s="31"/>
      <c r="C85" s="45">
        <v>3529000</v>
      </c>
      <c r="D85" s="45">
        <v>2528000</v>
      </c>
      <c r="E85" s="32">
        <f t="shared" si="3"/>
        <v>1001000</v>
      </c>
      <c r="F85" s="43">
        <v>900192795</v>
      </c>
      <c r="G85" s="31" t="s">
        <v>307</v>
      </c>
      <c r="H85" s="35">
        <f>E85*H3</f>
        <v>8369.3610000000008</v>
      </c>
      <c r="I85" s="35">
        <f>E85*I3</f>
        <v>8787.7790000000005</v>
      </c>
    </row>
    <row r="86" spans="1:9" x14ac:dyDescent="0.3">
      <c r="A86" s="36" t="s">
        <v>369</v>
      </c>
      <c r="B86" s="31"/>
      <c r="C86" s="45">
        <v>1203000</v>
      </c>
      <c r="D86" s="45">
        <v>8620000</v>
      </c>
      <c r="E86" s="32">
        <f t="shared" si="3"/>
        <v>-7417000</v>
      </c>
      <c r="F86" s="43">
        <v>900192812</v>
      </c>
      <c r="G86" s="31" t="s">
        <v>307</v>
      </c>
      <c r="H86" s="35">
        <f>E86*H3</f>
        <v>-62013.537000000004</v>
      </c>
      <c r="I86" s="35">
        <f>E86*I3</f>
        <v>-65113.843000000001</v>
      </c>
    </row>
    <row r="87" spans="1:9" x14ac:dyDescent="0.3">
      <c r="A87" s="36" t="s">
        <v>370</v>
      </c>
      <c r="B87" s="31"/>
      <c r="C87" s="45">
        <v>1348000</v>
      </c>
      <c r="D87" s="45">
        <v>1348000</v>
      </c>
      <c r="E87" s="32">
        <f t="shared" si="3"/>
        <v>0</v>
      </c>
      <c r="F87" s="43">
        <v>900217276</v>
      </c>
      <c r="G87" s="31"/>
      <c r="H87" s="35"/>
      <c r="I87" s="35"/>
    </row>
    <row r="88" spans="1:9" x14ac:dyDescent="0.3">
      <c r="A88" s="36" t="s">
        <v>371</v>
      </c>
      <c r="B88" s="31"/>
      <c r="C88" s="45">
        <v>10168000</v>
      </c>
      <c r="D88" s="45">
        <v>10168000</v>
      </c>
      <c r="E88" s="32">
        <f t="shared" si="3"/>
        <v>0</v>
      </c>
      <c r="F88" s="43">
        <v>900198265</v>
      </c>
      <c r="G88" s="31"/>
      <c r="H88" s="35"/>
      <c r="I88" s="35"/>
    </row>
    <row r="89" spans="1:9" x14ac:dyDescent="0.3">
      <c r="A89" s="36" t="s">
        <v>372</v>
      </c>
      <c r="B89" s="31"/>
      <c r="C89" s="45">
        <v>8293000</v>
      </c>
      <c r="D89" s="45">
        <v>8293000</v>
      </c>
      <c r="E89" s="32">
        <f t="shared" si="3"/>
        <v>0</v>
      </c>
      <c r="F89" s="43">
        <v>900198272</v>
      </c>
      <c r="G89" s="31"/>
      <c r="H89" s="35"/>
      <c r="I89" s="35"/>
    </row>
    <row r="90" spans="1:9" x14ac:dyDescent="0.3">
      <c r="A90" s="36" t="s">
        <v>373</v>
      </c>
      <c r="B90" s="31"/>
      <c r="C90" s="45">
        <v>6500000</v>
      </c>
      <c r="D90" s="45">
        <v>6500000</v>
      </c>
      <c r="E90" s="32">
        <f t="shared" si="3"/>
        <v>0</v>
      </c>
      <c r="F90" s="31"/>
      <c r="G90" s="31"/>
      <c r="H90" s="35"/>
      <c r="I90" s="35"/>
    </row>
    <row r="91" spans="1:9" x14ac:dyDescent="0.3">
      <c r="A91" s="36" t="s">
        <v>374</v>
      </c>
      <c r="B91" s="31"/>
      <c r="C91" s="45">
        <v>1632000</v>
      </c>
      <c r="D91" s="45">
        <v>1090000</v>
      </c>
      <c r="E91" s="32">
        <f t="shared" si="3"/>
        <v>542000</v>
      </c>
      <c r="F91" s="43">
        <v>900198643</v>
      </c>
      <c r="G91" s="31" t="s">
        <v>307</v>
      </c>
      <c r="H91" s="35">
        <f>E91*H3</f>
        <v>4531.6620000000003</v>
      </c>
      <c r="I91" s="35">
        <f>E91*I3</f>
        <v>4758.2179999999998</v>
      </c>
    </row>
    <row r="92" spans="1:9" x14ac:dyDescent="0.3">
      <c r="A92" s="36" t="s">
        <v>375</v>
      </c>
      <c r="B92" s="31"/>
      <c r="C92" s="45">
        <v>56000</v>
      </c>
      <c r="D92" s="45">
        <v>56000</v>
      </c>
      <c r="E92" s="32">
        <f t="shared" si="3"/>
        <v>0</v>
      </c>
      <c r="F92" s="43">
        <v>900253508</v>
      </c>
      <c r="G92" s="31"/>
      <c r="H92" s="31"/>
      <c r="I92" s="31"/>
    </row>
    <row r="93" spans="1:9" x14ac:dyDescent="0.3">
      <c r="A93" s="36" t="s">
        <v>376</v>
      </c>
      <c r="B93" s="31"/>
      <c r="C93" s="45">
        <v>769000</v>
      </c>
      <c r="D93" s="45">
        <v>769000</v>
      </c>
      <c r="E93" s="32">
        <f t="shared" si="3"/>
        <v>0</v>
      </c>
      <c r="F93" s="43">
        <v>900253515</v>
      </c>
      <c r="G93" s="31"/>
      <c r="H93" s="31"/>
      <c r="I93" s="31"/>
    </row>
    <row r="94" spans="1:9" x14ac:dyDescent="0.3">
      <c r="A94" s="31"/>
      <c r="B94" s="31"/>
      <c r="C94" s="31"/>
      <c r="D94" s="31"/>
      <c r="E94" s="31"/>
      <c r="F94" s="31"/>
      <c r="G94" s="31"/>
      <c r="H94" s="31"/>
      <c r="I94" s="31"/>
    </row>
    <row r="95" spans="1:9" x14ac:dyDescent="0.3">
      <c r="A95" s="31"/>
      <c r="B95" s="31"/>
      <c r="C95" s="32">
        <f>SUM(C4:C94)</f>
        <v>206854600</v>
      </c>
      <c r="D95" s="32">
        <f>SUM(D4:D94)</f>
        <v>220657600</v>
      </c>
      <c r="E95" s="32">
        <f>SUM(E4:E94)</f>
        <v>-13803000</v>
      </c>
      <c r="F95" s="31"/>
      <c r="G95" s="31"/>
      <c r="H95" s="47">
        <f>SUM(H4:H94)</f>
        <v>-115406.88300000002</v>
      </c>
      <c r="I95" s="47">
        <f>SUM(I4:I94)</f>
        <v>-121176.537</v>
      </c>
    </row>
    <row r="96" spans="1:9" x14ac:dyDescent="0.3">
      <c r="H96" s="48"/>
      <c r="I96" s="48"/>
    </row>
    <row r="97" spans="8:9" x14ac:dyDescent="0.3">
      <c r="H97" s="48">
        <f>H95+I95</f>
        <v>-236583.42</v>
      </c>
      <c r="I97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APPEAL CHANGES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2021-04-29T07:58:49Z</dcterms:modified>
</cp:coreProperties>
</file>